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35" windowWidth="16530" windowHeight="6735" activeTab="1"/>
  </bookViews>
  <sheets>
    <sheet name="Tnadu" sheetId="1" r:id="rId1"/>
    <sheet name="MIS Comparision" sheetId="2" r:id="rId2"/>
  </sheets>
  <definedNames>
    <definedName name="_xlnm.Print_Area" localSheetId="0">'Tnadu'!$A$1:$H$1081</definedName>
  </definedNames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E1021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pl chek</t>
        </r>
      </text>
    </comment>
  </commentList>
</comments>
</file>

<file path=xl/sharedStrings.xml><?xml version="1.0" encoding="utf-8"?>
<sst xmlns="http://schemas.openxmlformats.org/spreadsheetml/2006/main" count="1301" uniqueCount="270">
  <si>
    <t>Government of India</t>
  </si>
  <si>
    <t>National Programme of Mid-Day Meal in Schools</t>
  </si>
  <si>
    <t>Part-D: ANALYSIS SHEET</t>
  </si>
  <si>
    <t>1. Calculation of Bench mark for utilisation.</t>
  </si>
  <si>
    <t>1.1) No. of children</t>
  </si>
  <si>
    <t>Stage</t>
  </si>
  <si>
    <t>Diff</t>
  </si>
  <si>
    <t>Diff in %</t>
  </si>
  <si>
    <t>Primary</t>
  </si>
  <si>
    <t>Up Primary</t>
  </si>
  <si>
    <t>Total</t>
  </si>
  <si>
    <t>1.2) No. of School working days</t>
  </si>
  <si>
    <t xml:space="preserve"> </t>
  </si>
  <si>
    <t xml:space="preserve">PY </t>
  </si>
  <si>
    <t>UP.PY</t>
  </si>
  <si>
    <t>No. of Meals as per PAB approval</t>
  </si>
  <si>
    <t>No. of Meals claimed to have served by the State</t>
  </si>
  <si>
    <t>Diff.</t>
  </si>
  <si>
    <t>UP PY</t>
  </si>
  <si>
    <t xml:space="preserve">2. COVERAGE </t>
  </si>
  <si>
    <t>Sl. No.</t>
  </si>
  <si>
    <t>Districts</t>
  </si>
  <si>
    <t>No. of  Institutions</t>
  </si>
  <si>
    <t>No. of Institutions  serving MDM</t>
  </si>
  <si>
    <t>Non-Coverage</t>
  </si>
  <si>
    <t>% NC</t>
  </si>
  <si>
    <t>5=3-4</t>
  </si>
  <si>
    <t>TOTAL</t>
  </si>
  <si>
    <t>% Diff</t>
  </si>
  <si>
    <t>5=4-3</t>
  </si>
  <si>
    <t>Sr. No.</t>
  </si>
  <si>
    <t>District</t>
  </si>
  <si>
    <t>% Meals Served</t>
  </si>
  <si>
    <t>3.1)  Reconciliation of Foodgrains OB, Allocation &amp; Lifting</t>
  </si>
  <si>
    <t>As per GoI record</t>
  </si>
  <si>
    <t xml:space="preserve">As per State's AWP&amp;B </t>
  </si>
  <si>
    <t>5(4-3)</t>
  </si>
  <si>
    <t>S.No.</t>
  </si>
  <si>
    <t>Name of District</t>
  </si>
  <si>
    <t>Allocation</t>
  </si>
  <si>
    <t>3.4)  Foodgrains  Allocation &amp; Lifting</t>
  </si>
  <si>
    <t>(in MTs)</t>
  </si>
  <si>
    <t>Total Availibility</t>
  </si>
  <si>
    <t>% Availibility</t>
  </si>
  <si>
    <t>Lifted from FCI</t>
  </si>
  <si>
    <t>3.6)  Foodgrains Allocation, Lifting (availibility) &amp; Utilisation</t>
  </si>
  <si>
    <t>T. Availibility</t>
  </si>
  <si>
    <t>% T. Availibility</t>
  </si>
  <si>
    <t>Utilisation</t>
  </si>
  <si>
    <t>% Utilisation</t>
  </si>
  <si>
    <t>% payment</t>
  </si>
  <si>
    <t>Pending Bills</t>
  </si>
  <si>
    <t>4. ANALYSIS ON COOKING COST (PRIMARY + UPPER PRIMARY)</t>
  </si>
  <si>
    <t>4.1) ANALYSIS ON OPENING BALANACE AND CLOSING BALANACE</t>
  </si>
  <si>
    <t>Disbursed to Dist</t>
  </si>
  <si>
    <t xml:space="preserve">Cooking assistance received </t>
  </si>
  <si>
    <t>Total Availibility of cooking cost</t>
  </si>
  <si>
    <t>% Availibility of cooking cost</t>
  </si>
  <si>
    <t>4.4) Cooking Cost Utilisation</t>
  </si>
  <si>
    <t>Utilisation of Cooking assistance</t>
  </si>
  <si>
    <t xml:space="preserve">% Utilisation                    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</si>
  <si>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</si>
  <si>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</si>
  <si>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</si>
  <si>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</si>
  <si>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</si>
  <si>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</si>
  <si>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 xml:space="preserve"> % consumption </t>
  </si>
  <si>
    <t>Expected expenditure of cooking cost</t>
  </si>
  <si>
    <t>Actual expenditure of cooking cost</t>
  </si>
  <si>
    <t>6. ANALYSIS of HONORIUM, To COOK-CUM-HELPERS</t>
  </si>
  <si>
    <t>6.1) District-wise allocation and availability of funds for honorium to cook-cum-Helpers</t>
  </si>
  <si>
    <t xml:space="preserve">Amount released </t>
  </si>
  <si>
    <t xml:space="preserve">Total availability </t>
  </si>
  <si>
    <t xml:space="preserve">% Availibilty  </t>
  </si>
  <si>
    <t>6.2)  District-wise utilisation Utilisation of grant for Honorarium, cooks-cum-Helpers</t>
  </si>
  <si>
    <t>Total Availability</t>
  </si>
  <si>
    <t>Payment of hon.  to CCH</t>
  </si>
  <si>
    <t>% payment to CCH against allocation</t>
  </si>
  <si>
    <t>6.3)  District-wise status of unspent balance of grant for Honorarium, cooks-cum-Helpers</t>
  </si>
  <si>
    <t>7. ANALYSIS ON MANAGEMENT, MONITORING &amp; EVALUATION (MME)</t>
  </si>
  <si>
    <t>7.1)  Reconciliation of MME OB, Allocation &amp; Releasing [PY + U PY]</t>
  </si>
  <si>
    <t xml:space="preserve">Total Availibility </t>
  </si>
  <si>
    <t>Activity</t>
  </si>
  <si>
    <t>Expenditure</t>
  </si>
  <si>
    <t>Exp as % of allocation</t>
  </si>
  <si>
    <t>School Level Expenses</t>
  </si>
  <si>
    <t>Management, Supervision, Training &amp; Internal Monitoring, External Monitoring &amp; Evaluation</t>
  </si>
  <si>
    <t>8. ANALYSIS ON CENTRAL ASSISTANCE TOWARDS TRANSPORT ASSISTANCE</t>
  </si>
  <si>
    <t>8.1)  Reconciliation of TA OB, Allocation &amp; Releasing [PY + U PY]</t>
  </si>
  <si>
    <t>Total availibility of funds</t>
  </si>
  <si>
    <t>Foodgrains Lifted (in MTs)</t>
  </si>
  <si>
    <t>Maximum fund permissibale</t>
  </si>
  <si>
    <t>actual expenditure incurred by State</t>
  </si>
  <si>
    <t>Unspent Balance</t>
  </si>
  <si>
    <t>6=(4-5)</t>
  </si>
  <si>
    <t>8= (2-5)</t>
  </si>
  <si>
    <r>
      <t xml:space="preserve">3. </t>
    </r>
    <r>
      <rPr>
        <b/>
        <u val="single"/>
        <sz val="11"/>
        <rFont val="Cambria"/>
        <family val="1"/>
      </rPr>
      <t>ANALYSIS ON FOODGRAINS</t>
    </r>
    <r>
      <rPr>
        <b/>
        <sz val="11"/>
        <rFont val="Cambria"/>
        <family val="1"/>
      </rPr>
      <t xml:space="preserve"> (PRIMARY + UPPER PRIMARY)</t>
    </r>
  </si>
  <si>
    <r>
      <t>(i</t>
    </r>
    <r>
      <rPr>
        <i/>
        <sz val="11"/>
        <rFont val="Cambria"/>
        <family val="1"/>
      </rPr>
      <t>n MTs)</t>
    </r>
  </si>
  <si>
    <t>Average number of children availing MDM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</si>
  <si>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</si>
  <si>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</si>
  <si>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</si>
  <si>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</si>
  <si>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</si>
  <si>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</si>
  <si>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</si>
  <si>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</si>
  <si>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</si>
  <si>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10.  Kitchen Devices</t>
  </si>
  <si>
    <t>Kitchen-cum-Stores</t>
  </si>
  <si>
    <t>% Bill paid</t>
  </si>
  <si>
    <t>Engaged by State</t>
  </si>
  <si>
    <t>5 = (4 - 3)</t>
  </si>
  <si>
    <t>Not engaged</t>
  </si>
  <si>
    <t>Bills submited by FCI</t>
  </si>
  <si>
    <t>Payment made to FCI</t>
  </si>
  <si>
    <t>Bills raised by FCI</t>
  </si>
  <si>
    <t xml:space="preserve">3.9) Payment of cost of foodgrain to FCI </t>
  </si>
  <si>
    <t>3.8)  Cost of Foodgrains, Payment to FCI</t>
  </si>
  <si>
    <t>(Rs. In lakh)</t>
  </si>
  <si>
    <r>
      <t xml:space="preserve">5.1 Mismatch between Utilisation of Foodgrains and Cooking Cost  </t>
    </r>
    <r>
      <rPr>
        <b/>
        <i/>
        <sz val="11"/>
        <rFont val="Cambria"/>
        <family val="1"/>
      </rPr>
      <t>(Source data: para 3.7 and 4.5 above)</t>
    </r>
  </si>
  <si>
    <t>(Rs. in Lakh)</t>
  </si>
  <si>
    <t xml:space="preserve">Payment to FCI </t>
  </si>
  <si>
    <t xml:space="preserve">10.1) Reconciliation of amount sanctioned </t>
  </si>
  <si>
    <t>NCLP</t>
  </si>
  <si>
    <t>Schools</t>
  </si>
  <si>
    <t>Installment</t>
  </si>
  <si>
    <t>Dated</t>
  </si>
  <si>
    <t>Units</t>
  </si>
  <si>
    <t>Amount              (in lakh)</t>
  </si>
  <si>
    <t>Primary + Upper Primary</t>
  </si>
  <si>
    <t>Grand Total</t>
  </si>
  <si>
    <t>2011-12</t>
  </si>
  <si>
    <t>9.1) Releasing details</t>
  </si>
  <si>
    <t xml:space="preserve">9.2) Reconciliation of amount sanctioned </t>
  </si>
  <si>
    <t>Allocated for 2016-17</t>
  </si>
  <si>
    <t>Total available</t>
  </si>
  <si>
    <t>% available</t>
  </si>
  <si>
    <t>Annual Work Plan &amp; Budget  (AWP&amp;B) 2018-19</t>
  </si>
  <si>
    <t>Section-A : REVIEW OF IMPLEMENTATION OF MDM SCHEME DURING 2017-18</t>
  </si>
  <si>
    <t>Average number of children availed MDM during 2017-18</t>
  </si>
  <si>
    <t>2.1  Institutions- (Primary) (Source data : Table AT-3A of AWP&amp;B 2018-19)</t>
  </si>
  <si>
    <t>2.2  Institutions- (Primary with Upper Primary) (Source data : Table AT-3B of AWP&amp;B 2018-19)</t>
  </si>
  <si>
    <t>2.2A  Institutions- (Upper Primary) (Source data : Table AT-3C of AWP&amp;B 2018-19)</t>
  </si>
  <si>
    <t>2.3  Coverage Chidlren vs. Enrolment ( Primary) (Source data : Table AT-4 &amp; 5  of AWP&amp;B 2018-19)</t>
  </si>
  <si>
    <t>2.4  Coverage Chidlren vs. Enrolment  ( Up Pry) (Source data : Table AT- 4A &amp; 5-A of AWP&amp;B 2018-19)</t>
  </si>
  <si>
    <t>Enrolment as on 30.9.2017</t>
  </si>
  <si>
    <t>2.5  No. of children  ( Primary) (Source data : Table AT-5  of AWP&amp;B 2018-19)</t>
  </si>
  <si>
    <t>No. of children as per PAB Approval for  2017-18</t>
  </si>
  <si>
    <t>2.6  No. of children  ( Upper Primary) (Source data : Table AT-5-A of AWP&amp;B 2018-19)</t>
  </si>
  <si>
    <t>2.7 Number of meal to be served and  actual  number of meal served during 2017-18 (Source data: Table AT-5 &amp; 5A of AWP&amp;B 2018-19)</t>
  </si>
  <si>
    <t>No of meals to be served during 2017-18</t>
  </si>
  <si>
    <t>No of meal served during 2017-18</t>
  </si>
  <si>
    <t>Opening Stock as on 1.4.2017</t>
  </si>
  <si>
    <t>Allocation for 2017-18</t>
  </si>
  <si>
    <t>Lifting during 2017-18</t>
  </si>
  <si>
    <t xml:space="preserve">Unspent Balance as on 31.03.2018                                                  </t>
  </si>
  <si>
    <t>Opening balance as on 01.4.17</t>
  </si>
  <si>
    <t>Lifting upto 31.03.18</t>
  </si>
  <si>
    <t>Source: Table AT-6 &amp; 6A of AWP&amp;B 2018-19</t>
  </si>
  <si>
    <t>3.5) District-wise Foodgrains availability  as on 31.03.18 (Source data: Table AT-6 &amp; 6A of AWP&amp;B 2018-19)</t>
  </si>
  <si>
    <t>MDM PAB Approval for 2017-18</t>
  </si>
  <si>
    <t>1.3) Number of meals served vis-à-vis PAB approval during 2017-18</t>
  </si>
  <si>
    <t xml:space="preserve"> 3.2) District-wise opening balance as on 1.4.2017 (Source data: Table AT-6 &amp; 6A of AWP&amp;B 2018-19)</t>
  </si>
  <si>
    <t xml:space="preserve"> 3.3) District-wise unspent balance as on 31.03.2018 (Source data: Table AT-6 &amp; 6A of AWP&amp;B 2018-19)</t>
  </si>
  <si>
    <t xml:space="preserve">% of UB on allocation </t>
  </si>
  <si>
    <t xml:space="preserve">% of OS on allocation </t>
  </si>
  <si>
    <t xml:space="preserve">Opening Stock as on 01.04.2017                                                </t>
  </si>
  <si>
    <t>OB as on 01.04.2017</t>
  </si>
  <si>
    <t>3.7)  District-wise Utilisation of foodgrains (Source data: Table AT-6 &amp; 6A of AWP&amp;B 2018-19)</t>
  </si>
  <si>
    <t xml:space="preserve">Allocation              </t>
  </si>
  <si>
    <t xml:space="preserve"> 4.1.1) District-wise opening balance as on 01.04.2017 (Source data: Table AT-7 &amp; 7A of AWP&amp;B 2018-19)</t>
  </si>
  <si>
    <t xml:space="preserve">Allocation                                   </t>
  </si>
  <si>
    <t xml:space="preserve">Opening Balance as on 01.04.2017                                               </t>
  </si>
  <si>
    <t xml:space="preserve">% of OB on allocation </t>
  </si>
  <si>
    <t xml:space="preserve"> 4.1.2) District-wise unspent  balance as on 31.03.2018 Source data: Table AT-7 &amp; 7A of AWP&amp;B 2018-19)</t>
  </si>
  <si>
    <t xml:space="preserve">Unspent Balance as on 31.03.2018                                                        </t>
  </si>
  <si>
    <t>4.2) Cooking cost allocation and disbursed to Districts</t>
  </si>
  <si>
    <t>OB as on 01.4.17</t>
  </si>
  <si>
    <t>4.3)  District-wise Cooking Cost availability (Source data: Table AT-7 &amp; 7A of AWP&amp;B 2018-19)</t>
  </si>
  <si>
    <t xml:space="preserve">Allocation                                              </t>
  </si>
  <si>
    <t xml:space="preserve">Opening Balance as on 01.04.2017                                                         </t>
  </si>
  <si>
    <t>4.5)  District-wise Utilisation of Cooking cost (Source data: Table AT-7 &amp; 7A of AWP&amp;B 2018-19)</t>
  </si>
  <si>
    <t xml:space="preserve">Allocation                                  </t>
  </si>
  <si>
    <t>5. Reconciliation of Utilisation and Performance during 2017-18 [PRIMARY+ UPPER PRIMARY]</t>
  </si>
  <si>
    <t>5.2 Reconciliation of Food grains utilisation during 2017-18 (Source data: para 2.7 and 3.7 above)</t>
  </si>
  <si>
    <t>No. of Meals served during 2017-18</t>
  </si>
  <si>
    <t>5.3 Reconciliation of Cooking Cost utilisation during 2017-18 (Source data: para 2.5 and 4.7 above)</t>
  </si>
  <si>
    <t>(Refer table AT_8 and AT-8A,AWP&amp;B, 2018-19)</t>
  </si>
  <si>
    <t xml:space="preserve">PAB Approval </t>
  </si>
  <si>
    <t>6.1) District-wise number of cook-cum-Helpers approved by PAB and engaged by State</t>
  </si>
  <si>
    <t>(Refer table AT_8 and AT-8A, AWP&amp;B, 2018-19)</t>
  </si>
  <si>
    <t xml:space="preserve">Allocation                          </t>
  </si>
  <si>
    <t>Opening Balance as on 01.04.2017</t>
  </si>
  <si>
    <t xml:space="preserve">Allocation                           </t>
  </si>
  <si>
    <t>Unspent balance as on 31.03.2018</t>
  </si>
  <si>
    <t xml:space="preserve">% of UB as on Allocation </t>
  </si>
  <si>
    <t>Released during 2017-18.</t>
  </si>
  <si>
    <t>7.2) Utilisation of MME during 2017-18 (Source data: Table AT-10 of AWP&amp;B 2018-19)</t>
  </si>
  <si>
    <t>(As on 31.03.18)</t>
  </si>
  <si>
    <t xml:space="preserve">Allocated </t>
  </si>
  <si>
    <t>8.2) Utilisation of TA during 2017-18 (Source data: Table AT-9 of AWP&amp;B 2018-19)</t>
  </si>
  <si>
    <t>9. INFRASTRUCTURE DEVELOPMENT DURING 2017-18 (Primary + Upper primary)</t>
  </si>
  <si>
    <t>Releases for Kitchen sheds by GoI as on 31.03.2018</t>
  </si>
  <si>
    <t>9.3) Achievement ( under MDM Funds) (Source data: Table AT-10 of AWP&amp;B 2018-19)</t>
  </si>
  <si>
    <t>Sanctioned by GoI during 2006-07 to 2017-18</t>
  </si>
  <si>
    <t>Cosntructed upto 31.03.2018</t>
  </si>
  <si>
    <t>10.2) Achievement ( under MDM Funds) (Source data: Table AT-11 of AWP&amp;B 2018-19)</t>
  </si>
  <si>
    <t>Achievement (Procured+IP)                                  upto 31.12.09</t>
  </si>
  <si>
    <t>2006-07</t>
  </si>
  <si>
    <t>2007-08</t>
  </si>
  <si>
    <t>2008-09</t>
  </si>
  <si>
    <t>2009-10</t>
  </si>
  <si>
    <t>2010-11</t>
  </si>
  <si>
    <t>2012-13</t>
  </si>
  <si>
    <t>2013-14</t>
  </si>
  <si>
    <t>2006-17</t>
  </si>
  <si>
    <t>10.1) Releasing details</t>
  </si>
  <si>
    <t>Releases for Kitchen Devises by GoI as on 31.03.2018</t>
  </si>
  <si>
    <t>Replacement</t>
  </si>
  <si>
    <t>2014-15</t>
  </si>
  <si>
    <t>New</t>
  </si>
  <si>
    <t>For New Units</t>
  </si>
  <si>
    <t>For Replacement</t>
  </si>
  <si>
    <t>Sactioned during 2006-07 to 2017-18</t>
  </si>
  <si>
    <t>State : Tamilnadu</t>
  </si>
  <si>
    <t>Ariyalur</t>
  </si>
  <si>
    <t>Chennai</t>
  </si>
  <si>
    <t>Coimbatore</t>
  </si>
  <si>
    <t>Cuddalore</t>
  </si>
  <si>
    <t>Dharmapuri</t>
  </si>
  <si>
    <t>Dindigul</t>
  </si>
  <si>
    <t>Erode</t>
  </si>
  <si>
    <t>Kancheepuram</t>
  </si>
  <si>
    <t>Kannyakumari</t>
  </si>
  <si>
    <t>Karur</t>
  </si>
  <si>
    <t>Krishnagiri</t>
  </si>
  <si>
    <t>Madurai</t>
  </si>
  <si>
    <t>Nagapattinam</t>
  </si>
  <si>
    <t>Namakkal</t>
  </si>
  <si>
    <t xml:space="preserve"> The Nilgiris</t>
  </si>
  <si>
    <t xml:space="preserve">Perambalur </t>
  </si>
  <si>
    <t>Pudukkottai</t>
  </si>
  <si>
    <t>Ramnad</t>
  </si>
  <si>
    <t>Salem</t>
  </si>
  <si>
    <t>Sivagangai</t>
  </si>
  <si>
    <t>Thanjavur</t>
  </si>
  <si>
    <t>Theni</t>
  </si>
  <si>
    <t>Thiruchirapalli</t>
  </si>
  <si>
    <t>Thiruvallur</t>
  </si>
  <si>
    <t>Thiruvarur</t>
  </si>
  <si>
    <t>Thirunelveli</t>
  </si>
  <si>
    <t>Tirupur</t>
  </si>
  <si>
    <t>Thiruvannamalai</t>
  </si>
  <si>
    <t>Tuticorin</t>
  </si>
  <si>
    <t>Vellore</t>
  </si>
  <si>
    <t>Villupuram</t>
  </si>
  <si>
    <t xml:space="preserve">Virudhunagar </t>
  </si>
  <si>
    <t>2016-17</t>
  </si>
  <si>
    <t xml:space="preserve">New </t>
  </si>
  <si>
    <t>Institutions</t>
  </si>
  <si>
    <t>Working Days</t>
  </si>
  <si>
    <t>Coverage of children</t>
  </si>
  <si>
    <t>CCH engaged</t>
  </si>
  <si>
    <t>CCH Hon. (Rs. in Lakhs)</t>
  </si>
  <si>
    <t>Cooking Cost (Rs. in Lakhs)</t>
  </si>
  <si>
    <t>Food Grains (in MTs)</t>
  </si>
  <si>
    <t>MIS</t>
  </si>
  <si>
    <t>AWP&amp;B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</si>
</sst>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00"/>
    <numFmt numFmtId="179" formatCode="0.00000"/>
    <numFmt numFmtId="180" formatCode="0.0000"/>
    <numFmt numFmtId="181" formatCode="0.0"/>
    <numFmt numFmtId="182" formatCode="[$-4009]dd\ mmmm\ yyyy"/>
    <numFmt numFmtId="183" formatCode="0.0%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"/>
    <numFmt numFmtId="190" formatCode="_(* #,##0.00_);_(* \(#,##0.00\);_(* \-??_);_(@_)"/>
  </numFmts>
  <fonts count="71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name val="Arial"/>
      <family val="2"/>
    </font>
    <font>
      <b/>
      <sz val="11"/>
      <name val="Bookman Old Style"/>
      <family val="1"/>
    </font>
    <font>
      <b/>
      <sz val="11"/>
      <color indexed="8"/>
      <name val="Calibri"/>
      <family val="2"/>
    </font>
    <font>
      <b/>
      <u val="single"/>
      <sz val="11"/>
      <name val="Cambria"/>
      <family val="1"/>
    </font>
    <font>
      <b/>
      <sz val="11"/>
      <name val="Arial"/>
      <family val="2"/>
    </font>
    <font>
      <sz val="11"/>
      <color indexed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i/>
      <sz val="11"/>
      <name val="Bookman Old Style"/>
      <family val="1"/>
    </font>
    <font>
      <sz val="11"/>
      <name val="Bookman Old Style"/>
      <family val="1"/>
    </font>
    <font>
      <b/>
      <sz val="10"/>
      <name val="Cambria"/>
      <family val="1"/>
    </font>
    <font>
      <sz val="10"/>
      <name val="Cambria"/>
      <family val="1"/>
    </font>
    <font>
      <b/>
      <u val="single"/>
      <sz val="10"/>
      <name val="Cambria"/>
      <family val="1"/>
    </font>
    <font>
      <b/>
      <i/>
      <sz val="10"/>
      <name val="Cambria"/>
      <family val="1"/>
    </font>
    <font>
      <b/>
      <sz val="10"/>
      <color indexed="8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9"/>
      <name val="Cambria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color indexed="8"/>
      <name val="Pg-2ffc"/>
      <family val="0"/>
    </font>
    <font>
      <sz val="12"/>
      <color indexed="8"/>
      <name val="Pg-2ff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4"/>
      <color rgb="FF000000"/>
      <name val="Pg-2ffc"/>
      <family val="0"/>
    </font>
    <font>
      <sz val="12"/>
      <color rgb="FF000000"/>
      <name val="Pg-2ffc"/>
      <family val="0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66" applyFont="1" applyFill="1" applyBorder="1" applyAlignment="1">
      <alignment horizontal="left" vertical="top" wrapText="1"/>
      <protection/>
    </xf>
    <xf numFmtId="2" fontId="6" fillId="0" borderId="0" xfId="75" applyNumberFormat="1" applyFont="1" applyBorder="1">
      <alignment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/>
    </xf>
    <xf numFmtId="9" fontId="2" fillId="0" borderId="10" xfId="78" applyFont="1" applyBorder="1" applyAlignment="1">
      <alignment/>
    </xf>
    <xf numFmtId="0" fontId="2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9" fontId="3" fillId="0" borderId="0" xfId="78" applyFont="1" applyBorder="1" applyAlignment="1">
      <alignment/>
    </xf>
    <xf numFmtId="9" fontId="2" fillId="0" borderId="10" xfId="78" applyFont="1" applyBorder="1" applyAlignment="1">
      <alignment horizontal="center"/>
    </xf>
    <xf numFmtId="9" fontId="2" fillId="0" borderId="10" xfId="78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9" fontId="3" fillId="0" borderId="0" xfId="78" applyFont="1" applyAlignment="1">
      <alignment/>
    </xf>
    <xf numFmtId="0" fontId="3" fillId="0" borderId="0" xfId="0" applyFont="1" applyBorder="1" applyAlignment="1">
      <alignment horizontal="center"/>
    </xf>
    <xf numFmtId="9" fontId="2" fillId="0" borderId="0" xfId="78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9" fontId="3" fillId="0" borderId="10" xfId="78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78" applyFont="1" applyBorder="1" applyAlignment="1">
      <alignment/>
    </xf>
    <xf numFmtId="9" fontId="2" fillId="0" borderId="10" xfId="78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9" fontId="3" fillId="0" borderId="0" xfId="78" applyFont="1" applyBorder="1" applyAlignment="1">
      <alignment/>
    </xf>
    <xf numFmtId="0" fontId="8" fillId="33" borderId="10" xfId="0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8" fillId="0" borderId="0" xfId="66" applyNumberFormat="1" applyFont="1" applyBorder="1">
      <alignment/>
      <protection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top" wrapText="1"/>
    </xf>
    <xf numFmtId="9" fontId="3" fillId="0" borderId="0" xfId="78" applyFont="1" applyBorder="1" applyAlignment="1">
      <alignment horizontal="center" vertical="top" wrapText="1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/>
    </xf>
    <xf numFmtId="9" fontId="12" fillId="0" borderId="0" xfId="78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 wrapText="1"/>
    </xf>
    <xf numFmtId="9" fontId="3" fillId="0" borderId="10" xfId="78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2" fontId="13" fillId="0" borderId="0" xfId="0" applyNumberFormat="1" applyFont="1" applyBorder="1" applyAlignment="1">
      <alignment horizontal="center" vertical="top" wrapText="1"/>
    </xf>
    <xf numFmtId="9" fontId="13" fillId="0" borderId="0" xfId="78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vertical="center"/>
    </xf>
    <xf numFmtId="9" fontId="2" fillId="0" borderId="0" xfId="78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/>
    </xf>
    <xf numFmtId="9" fontId="3" fillId="0" borderId="0" xfId="78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/>
    </xf>
    <xf numFmtId="9" fontId="2" fillId="0" borderId="0" xfId="78" applyNumberFormat="1" applyFont="1" applyBorder="1" applyAlignment="1">
      <alignment horizontal="right" vertical="center" wrapText="1"/>
    </xf>
    <xf numFmtId="2" fontId="3" fillId="0" borderId="10" xfId="78" applyNumberFormat="1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left" vertical="top"/>
    </xf>
    <xf numFmtId="0" fontId="3" fillId="0" borderId="0" xfId="0" applyFont="1" applyFill="1" applyBorder="1" applyAlignment="1" quotePrefix="1">
      <alignment horizontal="center"/>
    </xf>
    <xf numFmtId="2" fontId="13" fillId="0" borderId="0" xfId="0" applyNumberFormat="1" applyFont="1" applyBorder="1" applyAlignment="1">
      <alignment horizontal="right" vertical="top" wrapText="1"/>
    </xf>
    <xf numFmtId="9" fontId="13" fillId="0" borderId="0" xfId="78" applyFont="1" applyBorder="1" applyAlignment="1">
      <alignment horizontal="right" wrapText="1"/>
    </xf>
    <xf numFmtId="2" fontId="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9" fontId="3" fillId="0" borderId="10" xfId="78" applyFont="1" applyBorder="1" applyAlignment="1" quotePrefix="1">
      <alignment horizontal="right"/>
    </xf>
    <xf numFmtId="9" fontId="3" fillId="0" borderId="0" xfId="78" applyFont="1" applyBorder="1" applyAlignment="1" quotePrefix="1">
      <alignment horizontal="right"/>
    </xf>
    <xf numFmtId="1" fontId="11" fillId="0" borderId="0" xfId="0" applyNumberFormat="1" applyFont="1" applyBorder="1" applyAlignment="1">
      <alignment horizontal="center"/>
    </xf>
    <xf numFmtId="0" fontId="5" fillId="0" borderId="0" xfId="66" applyFont="1">
      <alignment/>
      <protection/>
    </xf>
    <xf numFmtId="0" fontId="4" fillId="0" borderId="0" xfId="66" applyFont="1">
      <alignment/>
      <protection/>
    </xf>
    <xf numFmtId="0" fontId="14" fillId="0" borderId="10" xfId="66" applyFont="1" applyFill="1" applyBorder="1" applyAlignment="1">
      <alignment horizontal="center" wrapText="1"/>
      <protection/>
    </xf>
    <xf numFmtId="2" fontId="5" fillId="0" borderId="0" xfId="66" applyNumberFormat="1" applyFont="1" applyBorder="1" applyAlignment="1">
      <alignment wrapText="1"/>
      <protection/>
    </xf>
    <xf numFmtId="0" fontId="5" fillId="0" borderId="0" xfId="66" applyFont="1" applyBorder="1">
      <alignment/>
      <protection/>
    </xf>
    <xf numFmtId="2" fontId="5" fillId="0" borderId="0" xfId="66" applyNumberFormat="1" applyFont="1" applyBorder="1">
      <alignment/>
      <protection/>
    </xf>
    <xf numFmtId="2" fontId="15" fillId="0" borderId="0" xfId="66" applyNumberFormat="1" applyFont="1">
      <alignment/>
      <protection/>
    </xf>
    <xf numFmtId="0" fontId="15" fillId="0" borderId="0" xfId="66" applyFont="1" applyBorder="1">
      <alignment/>
      <protection/>
    </xf>
    <xf numFmtId="0" fontId="9" fillId="0" borderId="0" xfId="0" applyFont="1" applyAlignment="1">
      <alignment/>
    </xf>
    <xf numFmtId="0" fontId="11" fillId="0" borderId="12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2" fontId="4" fillId="0" borderId="10" xfId="66" applyNumberFormat="1" applyFont="1" applyBorder="1" applyAlignment="1">
      <alignment horizontal="center" vertical="center"/>
      <protection/>
    </xf>
    <xf numFmtId="9" fontId="2" fillId="0" borderId="10" xfId="78" applyFont="1" applyBorder="1" applyAlignment="1">
      <alignment horizontal="center" vertical="center"/>
    </xf>
    <xf numFmtId="2" fontId="8" fillId="0" borderId="10" xfId="66" applyNumberFormat="1" applyFont="1" applyBorder="1" applyAlignment="1">
      <alignment horizontal="center" vertical="center"/>
      <protection/>
    </xf>
    <xf numFmtId="2" fontId="8" fillId="0" borderId="10" xfId="66" applyNumberFormat="1" applyFont="1" applyBorder="1" applyAlignment="1">
      <alignment horizontal="center" vertical="center" wrapText="1"/>
      <protection/>
    </xf>
    <xf numFmtId="2" fontId="4" fillId="0" borderId="0" xfId="66" applyNumberFormat="1" applyFont="1" applyBorder="1" applyAlignment="1">
      <alignment vertical="center" wrapText="1"/>
      <protection/>
    </xf>
    <xf numFmtId="0" fontId="4" fillId="0" borderId="0" xfId="66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9" fontId="17" fillId="34" borderId="10" xfId="80" applyFont="1" applyFill="1" applyBorder="1" applyAlignment="1">
      <alignment/>
    </xf>
    <xf numFmtId="0" fontId="2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9" fontId="5" fillId="33" borderId="0" xfId="80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2" fontId="4" fillId="0" borderId="0" xfId="66" applyNumberFormat="1" applyFont="1" applyBorder="1" applyAlignment="1">
      <alignment horizontal="center" vertical="center"/>
      <protection/>
    </xf>
    <xf numFmtId="0" fontId="4" fillId="0" borderId="0" xfId="66" applyFont="1" applyBorder="1" applyAlignment="1">
      <alignment horizontal="center" vertical="center" wrapText="1"/>
      <protection/>
    </xf>
    <xf numFmtId="2" fontId="4" fillId="0" borderId="0" xfId="66" applyNumberFormat="1" applyFont="1" applyBorder="1" applyAlignment="1">
      <alignment horizontal="center" vertical="center" wrapText="1"/>
      <protection/>
    </xf>
    <xf numFmtId="9" fontId="2" fillId="0" borderId="10" xfId="78" applyFont="1" applyBorder="1" applyAlignment="1">
      <alignment horizontal="center" vertical="center" wrapText="1"/>
    </xf>
    <xf numFmtId="9" fontId="3" fillId="0" borderId="10" xfId="78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2" fillId="0" borderId="0" xfId="78" applyFont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/>
    </xf>
    <xf numFmtId="2" fontId="23" fillId="33" borderId="10" xfId="0" applyNumberFormat="1" applyFont="1" applyFill="1" applyBorder="1" applyAlignment="1">
      <alignment/>
    </xf>
    <xf numFmtId="9" fontId="23" fillId="0" borderId="10" xfId="78" applyFont="1" applyBorder="1" applyAlignment="1">
      <alignment horizontal="center" vertical="center" wrapText="1"/>
    </xf>
    <xf numFmtId="9" fontId="0" fillId="0" borderId="10" xfId="78" applyFont="1" applyBorder="1" applyAlignment="1">
      <alignment horizontal="center" vertical="center" wrapText="1"/>
    </xf>
    <xf numFmtId="9" fontId="0" fillId="0" borderId="10" xfId="78" applyFont="1" applyBorder="1" applyAlignment="1">
      <alignment horizontal="right" vertical="center" wrapText="1"/>
    </xf>
    <xf numFmtId="9" fontId="23" fillId="0" borderId="10" xfId="78" applyFont="1" applyBorder="1" applyAlignment="1">
      <alignment horizontal="right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23" fillId="0" borderId="10" xfId="64" applyNumberFormat="1" applyFont="1" applyFill="1" applyBorder="1" applyAlignment="1">
      <alignment horizontal="right"/>
      <protection/>
    </xf>
    <xf numFmtId="2" fontId="0" fillId="0" borderId="0" xfId="0" applyNumberFormat="1" applyFont="1" applyBorder="1" applyAlignment="1">
      <alignment horizontal="center"/>
    </xf>
    <xf numFmtId="2" fontId="23" fillId="0" borderId="0" xfId="64" applyNumberFormat="1" applyFont="1" applyFill="1" applyBorder="1" applyAlignment="1">
      <alignment horizontal="right"/>
      <protection/>
    </xf>
    <xf numFmtId="2" fontId="23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23" fillId="0" borderId="10" xfId="0" applyNumberFormat="1" applyFont="1" applyBorder="1" applyAlignment="1">
      <alignment/>
    </xf>
    <xf numFmtId="9" fontId="3" fillId="0" borderId="10" xfId="78" applyFont="1" applyBorder="1" applyAlignment="1">
      <alignment horizontal="center"/>
    </xf>
    <xf numFmtId="2" fontId="0" fillId="0" borderId="10" xfId="0" applyNumberFormat="1" applyFont="1" applyBorder="1" applyAlignment="1">
      <alignment horizontal="right" vertical="center" wrapText="1"/>
    </xf>
    <xf numFmtId="2" fontId="23" fillId="33" borderId="10" xfId="0" applyNumberFormat="1" applyFont="1" applyFill="1" applyBorder="1" applyAlignment="1">
      <alignment horizontal="right"/>
    </xf>
    <xf numFmtId="9" fontId="0" fillId="0" borderId="10" xfId="78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9" fontId="0" fillId="0" borderId="10" xfId="78" applyFont="1" applyBorder="1" applyAlignment="1">
      <alignment/>
    </xf>
    <xf numFmtId="9" fontId="23" fillId="0" borderId="10" xfId="78" applyFont="1" applyBorder="1" applyAlignment="1">
      <alignment/>
    </xf>
    <xf numFmtId="2" fontId="23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2" fontId="23" fillId="0" borderId="0" xfId="0" applyNumberFormat="1" applyFont="1" applyBorder="1" applyAlignment="1">
      <alignment/>
    </xf>
    <xf numFmtId="0" fontId="14" fillId="0" borderId="0" xfId="66" applyFont="1" applyFill="1" applyBorder="1" applyAlignment="1">
      <alignment horizontal="center" wrapText="1"/>
      <protection/>
    </xf>
    <xf numFmtId="1" fontId="0" fillId="0" borderId="10" xfId="0" applyNumberFormat="1" applyBorder="1" applyAlignment="1">
      <alignment/>
    </xf>
    <xf numFmtId="1" fontId="23" fillId="0" borderId="10" xfId="0" applyNumberFormat="1" applyFont="1" applyBorder="1" applyAlignment="1">
      <alignment/>
    </xf>
    <xf numFmtId="0" fontId="5" fillId="0" borderId="0" xfId="66" applyFont="1" applyFill="1" applyBorder="1" applyAlignment="1">
      <alignment horizontal="center" wrapText="1"/>
      <protection/>
    </xf>
    <xf numFmtId="9" fontId="0" fillId="0" borderId="0" xfId="78" applyFont="1" applyBorder="1" applyAlignment="1">
      <alignment/>
    </xf>
    <xf numFmtId="9" fontId="23" fillId="0" borderId="0" xfId="78" applyFont="1" applyBorder="1" applyAlignment="1">
      <alignment/>
    </xf>
    <xf numFmtId="0" fontId="11" fillId="0" borderId="12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17" fillId="35" borderId="0" xfId="0" applyFont="1" applyFill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0" fontId="5" fillId="0" borderId="0" xfId="66" applyFont="1" applyBorder="1" applyAlignment="1">
      <alignment horizontal="center" wrapText="1"/>
      <protection/>
    </xf>
    <xf numFmtId="2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4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2" fontId="3" fillId="33" borderId="10" xfId="0" applyNumberFormat="1" applyFont="1" applyFill="1" applyBorder="1" applyAlignment="1">
      <alignment/>
    </xf>
    <xf numFmtId="9" fontId="2" fillId="33" borderId="10" xfId="78" applyFont="1" applyFill="1" applyBorder="1" applyAlignment="1" quotePrefix="1">
      <alignment horizontal="center"/>
    </xf>
    <xf numFmtId="9" fontId="2" fillId="33" borderId="10" xfId="78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 horizontal="center"/>
    </xf>
    <xf numFmtId="9" fontId="3" fillId="33" borderId="10" xfId="78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/>
    </xf>
    <xf numFmtId="9" fontId="3" fillId="33" borderId="10" xfId="78" applyFont="1" applyFill="1" applyBorder="1" applyAlignment="1" quotePrefix="1">
      <alignment/>
    </xf>
    <xf numFmtId="2" fontId="2" fillId="33" borderId="10" xfId="0" applyNumberFormat="1" applyFont="1" applyFill="1" applyBorder="1" applyAlignment="1">
      <alignment/>
    </xf>
    <xf numFmtId="9" fontId="2" fillId="33" borderId="10" xfId="78" applyFont="1" applyFill="1" applyBorder="1" applyAlignment="1">
      <alignment/>
    </xf>
    <xf numFmtId="1" fontId="3" fillId="33" borderId="16" xfId="0" applyNumberFormat="1" applyFont="1" applyFill="1" applyBorder="1" applyAlignment="1">
      <alignment horizontal="right"/>
    </xf>
    <xf numFmtId="1" fontId="3" fillId="33" borderId="16" xfId="66" applyNumberFormat="1" applyFont="1" applyFill="1" applyBorder="1" applyAlignment="1">
      <alignment horizontal="right"/>
      <protection/>
    </xf>
    <xf numFmtId="9" fontId="3" fillId="33" borderId="10" xfId="78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15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9" fontId="0" fillId="33" borderId="10" xfId="78" applyFont="1" applyFill="1" applyBorder="1" applyAlignment="1">
      <alignment horizontal="center" vertical="center" wrapText="1"/>
    </xf>
    <xf numFmtId="9" fontId="0" fillId="33" borderId="10" xfId="78" applyFont="1" applyFill="1" applyBorder="1" applyAlignment="1">
      <alignment/>
    </xf>
    <xf numFmtId="0" fontId="0" fillId="0" borderId="10" xfId="0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35" borderId="0" xfId="0" applyFont="1" applyFill="1" applyAlignment="1">
      <alignment/>
    </xf>
    <xf numFmtId="1" fontId="3" fillId="0" borderId="10" xfId="0" applyNumberFormat="1" applyFont="1" applyBorder="1" applyAlignment="1">
      <alignment horizontal="right" vertical="center" wrapText="1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6" fillId="33" borderId="0" xfId="0" applyFont="1" applyFill="1" applyBorder="1" applyAlignment="1">
      <alignment horizontal="left" vertical="center"/>
    </xf>
    <xf numFmtId="0" fontId="17" fillId="33" borderId="17" xfId="0" applyFont="1" applyFill="1" applyBorder="1" applyAlignment="1">
      <alignment horizontal="center" vertical="top" wrapText="1"/>
    </xf>
    <xf numFmtId="0" fontId="17" fillId="33" borderId="17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right"/>
    </xf>
    <xf numFmtId="0" fontId="16" fillId="33" borderId="17" xfId="0" applyFont="1" applyFill="1" applyBorder="1" applyAlignment="1">
      <alignment/>
    </xf>
    <xf numFmtId="0" fontId="16" fillId="33" borderId="18" xfId="66" applyFont="1" applyFill="1" applyBorder="1">
      <alignment/>
      <protection/>
    </xf>
    <xf numFmtId="0" fontId="17" fillId="33" borderId="0" xfId="66" applyFont="1" applyFill="1" applyBorder="1">
      <alignment/>
      <protection/>
    </xf>
    <xf numFmtId="0" fontId="17" fillId="33" borderId="19" xfId="66" applyFont="1" applyFill="1" applyBorder="1">
      <alignment/>
      <protection/>
    </xf>
    <xf numFmtId="0" fontId="17" fillId="33" borderId="10" xfId="66" applyFont="1" applyFill="1" applyBorder="1">
      <alignment/>
      <protection/>
    </xf>
    <xf numFmtId="1" fontId="17" fillId="33" borderId="10" xfId="66" applyNumberFormat="1" applyFont="1" applyFill="1" applyBorder="1">
      <alignment/>
      <protection/>
    </xf>
    <xf numFmtId="2" fontId="17" fillId="33" borderId="10" xfId="66" applyNumberFormat="1" applyFont="1" applyFill="1" applyBorder="1">
      <alignment/>
      <protection/>
    </xf>
    <xf numFmtId="9" fontId="16" fillId="33" borderId="10" xfId="80" applyFont="1" applyFill="1" applyBorder="1" applyAlignment="1">
      <alignment/>
    </xf>
    <xf numFmtId="0" fontId="17" fillId="33" borderId="18" xfId="66" applyFont="1" applyFill="1" applyBorder="1">
      <alignment/>
      <protection/>
    </xf>
    <xf numFmtId="0" fontId="19" fillId="33" borderId="10" xfId="66" applyFont="1" applyFill="1" applyBorder="1" applyAlignment="1">
      <alignment horizontal="center"/>
      <protection/>
    </xf>
    <xf numFmtId="0" fontId="19" fillId="33" borderId="0" xfId="66" applyFont="1" applyFill="1" applyBorder="1">
      <alignment/>
      <protection/>
    </xf>
    <xf numFmtId="0" fontId="19" fillId="33" borderId="19" xfId="66" applyFont="1" applyFill="1" applyBorder="1">
      <alignment/>
      <protection/>
    </xf>
    <xf numFmtId="0" fontId="0" fillId="33" borderId="10" xfId="0" applyFill="1" applyBorder="1" applyAlignment="1">
      <alignment/>
    </xf>
    <xf numFmtId="9" fontId="17" fillId="33" borderId="10" xfId="80" applyFont="1" applyFill="1" applyBorder="1" applyAlignment="1">
      <alignment vertical="center"/>
    </xf>
    <xf numFmtId="0" fontId="19" fillId="33" borderId="18" xfId="66" applyFont="1" applyFill="1" applyBorder="1" applyAlignment="1">
      <alignment horizontal="left"/>
      <protection/>
    </xf>
    <xf numFmtId="0" fontId="16" fillId="33" borderId="0" xfId="66" applyFont="1" applyFill="1" applyBorder="1" applyAlignment="1">
      <alignment horizontal="right"/>
      <protection/>
    </xf>
    <xf numFmtId="2" fontId="20" fillId="33" borderId="0" xfId="66" applyNumberFormat="1" applyFont="1" applyFill="1" applyBorder="1" applyAlignment="1">
      <alignment horizontal="center" vertical="top" wrapText="1"/>
      <protection/>
    </xf>
    <xf numFmtId="9" fontId="20" fillId="33" borderId="0" xfId="80" applyFont="1" applyFill="1" applyBorder="1" applyAlignment="1">
      <alignment horizontal="center" vertical="top" wrapText="1"/>
    </xf>
    <xf numFmtId="2" fontId="16" fillId="33" borderId="0" xfId="66" applyNumberFormat="1" applyFont="1" applyFill="1" applyBorder="1" applyAlignment="1">
      <alignment vertical="center"/>
      <protection/>
    </xf>
    <xf numFmtId="9" fontId="16" fillId="33" borderId="0" xfId="80" applyFont="1" applyFill="1" applyBorder="1" applyAlignment="1">
      <alignment vertical="center"/>
    </xf>
    <xf numFmtId="0" fontId="18" fillId="33" borderId="18" xfId="66" applyFont="1" applyFill="1" applyBorder="1">
      <alignment/>
      <protection/>
    </xf>
    <xf numFmtId="0" fontId="17" fillId="0" borderId="0" xfId="66" applyFont="1" applyBorder="1">
      <alignment/>
      <protection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center" wrapText="1"/>
    </xf>
    <xf numFmtId="9" fontId="2" fillId="33" borderId="10" xfId="78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9" fontId="3" fillId="33" borderId="0" xfId="78" applyFont="1" applyFill="1" applyAlignment="1">
      <alignment/>
    </xf>
    <xf numFmtId="2" fontId="0" fillId="33" borderId="10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 vertical="top" wrapText="1"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33" borderId="0" xfId="78" applyNumberFormat="1" applyFont="1" applyFill="1" applyAlignment="1">
      <alignment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17" fillId="33" borderId="10" xfId="66" applyFont="1" applyFill="1" applyBorder="1" applyAlignment="1">
      <alignment horizontal="center"/>
      <protection/>
    </xf>
    <xf numFmtId="0" fontId="17" fillId="33" borderId="10" xfId="66" applyFont="1" applyFill="1" applyBorder="1" applyAlignment="1">
      <alignment horizontal="center" vertical="top" wrapText="1"/>
      <protection/>
    </xf>
    <xf numFmtId="0" fontId="17" fillId="33" borderId="20" xfId="66" applyFont="1" applyFill="1" applyBorder="1" applyAlignment="1">
      <alignment horizontal="center"/>
      <protection/>
    </xf>
    <xf numFmtId="0" fontId="17" fillId="33" borderId="16" xfId="66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center" wrapText="1"/>
    </xf>
    <xf numFmtId="9" fontId="23" fillId="33" borderId="10" xfId="78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9" fontId="3" fillId="33" borderId="10" xfId="78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17" fillId="33" borderId="21" xfId="0" applyFont="1" applyFill="1" applyBorder="1" applyAlignment="1">
      <alignment vertical="center" wrapText="1"/>
    </xf>
    <xf numFmtId="0" fontId="17" fillId="33" borderId="17" xfId="0" applyFont="1" applyFill="1" applyBorder="1" applyAlignment="1">
      <alignment horizontal="right" vertical="top" wrapText="1"/>
    </xf>
    <xf numFmtId="0" fontId="24" fillId="33" borderId="17" xfId="0" applyFont="1" applyFill="1" applyBorder="1" applyAlignment="1">
      <alignment horizontal="right"/>
    </xf>
    <xf numFmtId="2" fontId="3" fillId="0" borderId="0" xfId="0" applyNumberFormat="1" applyFont="1" applyAlignment="1">
      <alignment/>
    </xf>
    <xf numFmtId="0" fontId="17" fillId="33" borderId="20" xfId="66" applyFont="1" applyFill="1" applyBorder="1" applyAlignment="1">
      <alignment horizontal="center"/>
      <protection/>
    </xf>
    <xf numFmtId="0" fontId="17" fillId="33" borderId="16" xfId="66" applyFont="1" applyFill="1" applyBorder="1" applyAlignment="1">
      <alignment horizontal="center"/>
      <protection/>
    </xf>
    <xf numFmtId="0" fontId="17" fillId="33" borderId="10" xfId="66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/>
    </xf>
    <xf numFmtId="0" fontId="17" fillId="33" borderId="10" xfId="66" applyFont="1" applyFill="1" applyBorder="1" applyAlignment="1">
      <alignment horizontal="left"/>
      <protection/>
    </xf>
    <xf numFmtId="1" fontId="17" fillId="33" borderId="10" xfId="66" applyNumberFormat="1" applyFont="1" applyFill="1" applyBorder="1" applyAlignment="1">
      <alignment horizontal="right"/>
      <protection/>
    </xf>
    <xf numFmtId="2" fontId="17" fillId="33" borderId="10" xfId="66" applyNumberFormat="1" applyFont="1" applyFill="1" applyBorder="1" applyAlignment="1">
      <alignment horizontal="right"/>
      <protection/>
    </xf>
    <xf numFmtId="0" fontId="17" fillId="33" borderId="22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 vertical="center"/>
    </xf>
    <xf numFmtId="2" fontId="0" fillId="33" borderId="10" xfId="0" applyNumberFormat="1" applyFont="1" applyFill="1" applyBorder="1" applyAlignment="1">
      <alignment vertical="center"/>
    </xf>
    <xf numFmtId="2" fontId="23" fillId="0" borderId="10" xfId="0" applyNumberFormat="1" applyFont="1" applyBorder="1" applyAlignment="1">
      <alignment horizontal="right"/>
    </xf>
    <xf numFmtId="9" fontId="2" fillId="0" borderId="10" xfId="78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16" fillId="33" borderId="23" xfId="0" applyFont="1" applyFill="1" applyBorder="1" applyAlignment="1">
      <alignment horizontal="right"/>
    </xf>
    <xf numFmtId="0" fontId="17" fillId="33" borderId="24" xfId="0" applyFont="1" applyFill="1" applyBorder="1" applyAlignment="1">
      <alignment horizontal="center"/>
    </xf>
    <xf numFmtId="0" fontId="16" fillId="33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5" xfId="0" applyFont="1" applyBorder="1" applyAlignment="1">
      <alignment horizontal="right" vertical="center"/>
    </xf>
    <xf numFmtId="2" fontId="4" fillId="0" borderId="25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 vertical="center"/>
    </xf>
    <xf numFmtId="2" fontId="4" fillId="0" borderId="10" xfId="0" applyNumberFormat="1" applyFont="1" applyBorder="1" applyAlignment="1">
      <alignment horizontal="right"/>
    </xf>
    <xf numFmtId="0" fontId="4" fillId="0" borderId="25" xfId="0" applyFont="1" applyBorder="1" applyAlignment="1">
      <alignment horizontal="center"/>
    </xf>
    <xf numFmtId="0" fontId="2" fillId="33" borderId="17" xfId="0" applyFont="1" applyFill="1" applyBorder="1" applyAlignment="1">
      <alignment/>
    </xf>
    <xf numFmtId="0" fontId="16" fillId="35" borderId="0" xfId="0" applyFont="1" applyFill="1" applyAlignment="1">
      <alignment/>
    </xf>
    <xf numFmtId="0" fontId="17" fillId="33" borderId="17" xfId="0" applyFont="1" applyFill="1" applyBorder="1" applyAlignment="1">
      <alignment/>
    </xf>
    <xf numFmtId="0" fontId="24" fillId="33" borderId="24" xfId="0" applyFont="1" applyFill="1" applyBorder="1" applyAlignment="1">
      <alignment/>
    </xf>
    <xf numFmtId="0" fontId="24" fillId="33" borderId="17" xfId="0" applyFont="1" applyFill="1" applyBorder="1" applyAlignment="1">
      <alignment/>
    </xf>
    <xf numFmtId="2" fontId="25" fillId="33" borderId="10" xfId="0" applyNumberFormat="1" applyFont="1" applyFill="1" applyBorder="1" applyAlignment="1">
      <alignment/>
    </xf>
    <xf numFmtId="9" fontId="17" fillId="33" borderId="10" xfId="80" applyFont="1" applyFill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7" fillId="33" borderId="10" xfId="66" applyFont="1" applyFill="1" applyBorder="1" applyAlignment="1">
      <alignment horizontal="center"/>
      <protection/>
    </xf>
    <xf numFmtId="0" fontId="17" fillId="33" borderId="20" xfId="66" applyFont="1" applyFill="1" applyBorder="1" applyAlignment="1">
      <alignment horizontal="center"/>
      <protection/>
    </xf>
    <xf numFmtId="0" fontId="17" fillId="33" borderId="16" xfId="66" applyFont="1" applyFill="1" applyBorder="1" applyAlignment="1">
      <alignment horizontal="center"/>
      <protection/>
    </xf>
    <xf numFmtId="0" fontId="17" fillId="33" borderId="10" xfId="66" applyFont="1" applyFill="1" applyBorder="1" applyAlignment="1">
      <alignment horizontal="center" vertical="top" wrapText="1"/>
      <protection/>
    </xf>
    <xf numFmtId="0" fontId="17" fillId="33" borderId="20" xfId="66" applyFont="1" applyFill="1" applyBorder="1" applyAlignment="1">
      <alignment horizontal="center" vertical="top" wrapText="1"/>
      <protection/>
    </xf>
    <xf numFmtId="0" fontId="17" fillId="33" borderId="16" xfId="66" applyFont="1" applyFill="1" applyBorder="1" applyAlignment="1">
      <alignment horizontal="center" vertical="top" wrapText="1"/>
      <protection/>
    </xf>
    <xf numFmtId="0" fontId="17" fillId="33" borderId="15" xfId="66" applyFont="1" applyFill="1" applyBorder="1" applyAlignment="1">
      <alignment horizontal="center" vertical="center"/>
      <protection/>
    </xf>
    <xf numFmtId="0" fontId="17" fillId="33" borderId="25" xfId="66" applyFont="1" applyFill="1" applyBorder="1" applyAlignment="1">
      <alignment horizontal="center" vertical="center"/>
      <protection/>
    </xf>
    <xf numFmtId="0" fontId="19" fillId="33" borderId="17" xfId="0" applyFont="1" applyFill="1" applyBorder="1" applyAlignment="1">
      <alignment horizontal="center"/>
    </xf>
    <xf numFmtId="0" fontId="17" fillId="33" borderId="26" xfId="0" applyFont="1" applyFill="1" applyBorder="1" applyAlignment="1">
      <alignment horizontal="center" vertical="center" wrapText="1"/>
    </xf>
    <xf numFmtId="0" fontId="17" fillId="33" borderId="2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2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2" fillId="36" borderId="30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2" fontId="3" fillId="0" borderId="28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17" fillId="33" borderId="24" xfId="0" applyFont="1" applyFill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center"/>
    </xf>
    <xf numFmtId="0" fontId="44" fillId="0" borderId="31" xfId="0" applyFont="1" applyBorder="1" applyAlignment="1">
      <alignment vertical="center"/>
    </xf>
    <xf numFmtId="0" fontId="45" fillId="0" borderId="32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9" fontId="0" fillId="0" borderId="0" xfId="78" applyFont="1" applyAlignment="1">
      <alignment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3" xfId="66"/>
    <cellStyle name="Normal 3 2" xfId="67"/>
    <cellStyle name="Normal 3 2 2" xfId="68"/>
    <cellStyle name="Normal 3 3" xfId="69"/>
    <cellStyle name="Normal 4" xfId="70"/>
    <cellStyle name="Normal 4 2" xfId="71"/>
    <cellStyle name="Normal 6" xfId="72"/>
    <cellStyle name="Normal 7" xfId="73"/>
    <cellStyle name="Normal 7 2" xfId="74"/>
    <cellStyle name="Normal_calculation -utt" xfId="75"/>
    <cellStyle name="Note" xfId="76"/>
    <cellStyle name="Output" xfId="77"/>
    <cellStyle name="Percent" xfId="78"/>
    <cellStyle name="Percent 2" xfId="79"/>
    <cellStyle name="Percent 2 2" xfId="80"/>
    <cellStyle name="Percent 2 2 2" xfId="81"/>
    <cellStyle name="Percent 2 3" xfId="82"/>
    <cellStyle name="Percent 2 3 2" xfId="83"/>
    <cellStyle name="Percent 6" xfId="84"/>
    <cellStyle name="Percent 6 2" xfId="85"/>
    <cellStyle name="Title" xfId="86"/>
    <cellStyle name="Total" xfId="87"/>
    <cellStyle name="Warning Tex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427</xdr:row>
      <xdr:rowOff>0</xdr:rowOff>
    </xdr:from>
    <xdr:to>
      <xdr:col>6</xdr:col>
      <xdr:colOff>533400</xdr:colOff>
      <xdr:row>427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76900" y="77800200"/>
          <a:ext cx="1609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638175</xdr:colOff>
      <xdr:row>427</xdr:row>
      <xdr:rowOff>0</xdr:rowOff>
    </xdr:from>
    <xdr:to>
      <xdr:col>3</xdr:col>
      <xdr:colOff>323850</xdr:colOff>
      <xdr:row>427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3028950" y="7780020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771525</xdr:colOff>
      <xdr:row>427</xdr:row>
      <xdr:rowOff>0</xdr:rowOff>
    </xdr:from>
    <xdr:to>
      <xdr:col>5</xdr:col>
      <xdr:colOff>285750</xdr:colOff>
      <xdr:row>427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5314950" y="77800200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83"/>
  <sheetViews>
    <sheetView view="pageBreakPreview" zoomScaleNormal="106" zoomScaleSheetLayoutView="100" zoomScalePageLayoutView="0" workbookViewId="0" topLeftCell="A487">
      <selection activeCell="C505" sqref="C505"/>
    </sheetView>
  </sheetViews>
  <sheetFormatPr defaultColWidth="9.140625" defaultRowHeight="12.75"/>
  <cols>
    <col min="1" max="1" width="15.8515625" style="10" customWidth="1"/>
    <col min="2" max="2" width="20.00390625" style="10" customWidth="1"/>
    <col min="3" max="3" width="17.7109375" style="10" customWidth="1"/>
    <col min="4" max="4" width="14.57421875" style="10" customWidth="1"/>
    <col min="5" max="5" width="16.140625" style="10" customWidth="1"/>
    <col min="6" max="6" width="17.00390625" style="10" customWidth="1"/>
    <col min="7" max="7" width="13.421875" style="10" customWidth="1"/>
    <col min="8" max="8" width="15.57421875" style="10" customWidth="1"/>
    <col min="9" max="16384" width="9.140625" style="10" customWidth="1"/>
  </cols>
  <sheetData>
    <row r="1" spans="1:8" ht="14.25">
      <c r="A1" s="327" t="s">
        <v>0</v>
      </c>
      <c r="B1" s="328"/>
      <c r="C1" s="328"/>
      <c r="D1" s="328"/>
      <c r="E1" s="328"/>
      <c r="F1" s="328"/>
      <c r="G1" s="328"/>
      <c r="H1" s="329"/>
    </row>
    <row r="2" spans="1:8" ht="14.25">
      <c r="A2" s="330" t="s">
        <v>1</v>
      </c>
      <c r="B2" s="331"/>
      <c r="C2" s="331"/>
      <c r="D2" s="331"/>
      <c r="E2" s="331"/>
      <c r="F2" s="331"/>
      <c r="G2" s="331"/>
      <c r="H2" s="332"/>
    </row>
    <row r="3" spans="1:8" ht="14.25">
      <c r="A3" s="330" t="s">
        <v>139</v>
      </c>
      <c r="B3" s="331"/>
      <c r="C3" s="331"/>
      <c r="D3" s="331"/>
      <c r="E3" s="331"/>
      <c r="F3" s="331"/>
      <c r="G3" s="331"/>
      <c r="H3" s="332"/>
    </row>
    <row r="4" spans="1:8" ht="5.25" customHeight="1">
      <c r="A4" s="5"/>
      <c r="B4" s="6"/>
      <c r="C4" s="6"/>
      <c r="D4" s="6"/>
      <c r="E4" s="6"/>
      <c r="F4" s="6"/>
      <c r="G4" s="7"/>
      <c r="H4" s="8"/>
    </row>
    <row r="5" spans="1:8" ht="14.25">
      <c r="A5" s="333" t="s">
        <v>226</v>
      </c>
      <c r="B5" s="334"/>
      <c r="C5" s="334"/>
      <c r="D5" s="334"/>
      <c r="E5" s="334"/>
      <c r="F5" s="334"/>
      <c r="G5" s="334"/>
      <c r="H5" s="335"/>
    </row>
    <row r="6" spans="1:6" ht="5.25" customHeight="1">
      <c r="A6" s="9"/>
      <c r="B6" s="9"/>
      <c r="C6" s="9"/>
      <c r="D6" s="9"/>
      <c r="E6" s="9"/>
      <c r="F6" s="9"/>
    </row>
    <row r="7" spans="1:8" ht="14.25">
      <c r="A7" s="336" t="s">
        <v>2</v>
      </c>
      <c r="B7" s="336"/>
      <c r="C7" s="336"/>
      <c r="D7" s="336"/>
      <c r="E7" s="336"/>
      <c r="F7" s="336"/>
      <c r="G7" s="336"/>
      <c r="H7" s="336"/>
    </row>
    <row r="8" ht="4.5" customHeight="1"/>
    <row r="9" spans="1:8" ht="14.25">
      <c r="A9" s="336" t="s">
        <v>140</v>
      </c>
      <c r="B9" s="336"/>
      <c r="C9" s="336"/>
      <c r="D9" s="336"/>
      <c r="E9" s="336"/>
      <c r="F9" s="336"/>
      <c r="G9" s="336"/>
      <c r="H9" s="336"/>
    </row>
    <row r="10" ht="6.75" customHeight="1"/>
    <row r="11" spans="1:8" ht="14.25">
      <c r="A11" s="11" t="s">
        <v>3</v>
      </c>
      <c r="B11" s="11"/>
      <c r="C11" s="11"/>
      <c r="D11" s="11"/>
      <c r="E11" s="11"/>
      <c r="F11" s="11"/>
      <c r="G11" s="11"/>
      <c r="H11" s="11"/>
    </row>
    <row r="12" spans="1:8" ht="14.25">
      <c r="A12" s="11"/>
      <c r="B12" s="11"/>
      <c r="C12" s="11"/>
      <c r="D12" s="11"/>
      <c r="E12" s="11"/>
      <c r="F12" s="11"/>
      <c r="G12" s="11"/>
      <c r="H12" s="11"/>
    </row>
    <row r="13" spans="1:8" ht="12.75" customHeight="1">
      <c r="A13" s="323" t="s">
        <v>4</v>
      </c>
      <c r="B13" s="323"/>
      <c r="C13" s="12"/>
      <c r="D13" s="13"/>
      <c r="E13" s="13"/>
      <c r="F13" s="11"/>
      <c r="G13" s="11"/>
      <c r="H13" s="11"/>
    </row>
    <row r="14" spans="1:8" ht="6.75" customHeight="1">
      <c r="A14" s="14"/>
      <c r="B14" s="14"/>
      <c r="C14" s="12"/>
      <c r="D14" s="13"/>
      <c r="E14" s="13"/>
      <c r="F14" s="11"/>
      <c r="G14" s="11"/>
      <c r="H14" s="11"/>
    </row>
    <row r="15" spans="1:8" ht="66.75" customHeight="1">
      <c r="A15" s="15" t="s">
        <v>5</v>
      </c>
      <c r="B15" s="16" t="s">
        <v>162</v>
      </c>
      <c r="C15" s="16" t="s">
        <v>141</v>
      </c>
      <c r="D15" s="16" t="s">
        <v>6</v>
      </c>
      <c r="E15" s="15" t="s">
        <v>7</v>
      </c>
      <c r="F15" s="11"/>
      <c r="G15" s="11"/>
      <c r="H15" s="11"/>
    </row>
    <row r="16" spans="1:5" ht="14.25">
      <c r="A16" s="19" t="s">
        <v>8</v>
      </c>
      <c r="B16" s="213">
        <v>2618063</v>
      </c>
      <c r="C16" s="203">
        <v>2569084</v>
      </c>
      <c r="D16" s="214">
        <f>C16-B16</f>
        <v>-48979</v>
      </c>
      <c r="E16" s="21">
        <f>D16/B16</f>
        <v>-0.01870810595466954</v>
      </c>
    </row>
    <row r="17" spans="1:8" ht="14.25">
      <c r="A17" s="19" t="s">
        <v>9</v>
      </c>
      <c r="B17" s="213">
        <v>2063766</v>
      </c>
      <c r="C17" s="204">
        <v>2036885</v>
      </c>
      <c r="D17" s="214">
        <f>C17-B17</f>
        <v>-26881</v>
      </c>
      <c r="E17" s="21">
        <f>D17/B17</f>
        <v>-0.013025217006191593</v>
      </c>
      <c r="F17" s="11"/>
      <c r="G17" s="13"/>
      <c r="H17" s="13"/>
    </row>
    <row r="18" spans="1:8" ht="14.25">
      <c r="A18" s="19" t="s">
        <v>125</v>
      </c>
      <c r="B18" s="213">
        <v>7612</v>
      </c>
      <c r="C18" s="204">
        <v>7148</v>
      </c>
      <c r="D18" s="214">
        <f>C18-B18</f>
        <v>-464</v>
      </c>
      <c r="E18" s="21">
        <f>D18/B18</f>
        <v>-0.06095638465580662</v>
      </c>
      <c r="F18" s="11"/>
      <c r="G18" s="13"/>
      <c r="H18" s="13"/>
    </row>
    <row r="19" spans="1:7" ht="14.25">
      <c r="A19" s="19" t="s">
        <v>10</v>
      </c>
      <c r="B19" s="169">
        <f>SUM(B16:B18)</f>
        <v>4689441</v>
      </c>
      <c r="C19" s="169">
        <f>SUM(C16:C18)</f>
        <v>4613117</v>
      </c>
      <c r="D19" s="214">
        <f>C19-B19</f>
        <v>-76324</v>
      </c>
      <c r="E19" s="21">
        <f>D19/B19</f>
        <v>-0.01627571388572753</v>
      </c>
      <c r="G19" s="124"/>
    </row>
    <row r="20" spans="7:8" ht="13.5" customHeight="1">
      <c r="G20" s="31"/>
      <c r="H20" s="31"/>
    </row>
    <row r="21" spans="1:4" ht="15.75" customHeight="1">
      <c r="A21" s="323" t="s">
        <v>11</v>
      </c>
      <c r="B21" s="323"/>
      <c r="C21" s="323"/>
      <c r="D21" s="323"/>
    </row>
    <row r="22" spans="1:4" ht="13.5" customHeight="1">
      <c r="A22" s="22"/>
      <c r="B22" s="22"/>
      <c r="C22" s="22"/>
      <c r="D22" s="22"/>
    </row>
    <row r="23" spans="1:7" ht="15" customHeight="1">
      <c r="A23" s="23" t="s">
        <v>13</v>
      </c>
      <c r="B23" s="24">
        <v>220</v>
      </c>
      <c r="C23" s="24">
        <v>220</v>
      </c>
      <c r="D23" s="20">
        <f>C23-B23</f>
        <v>0</v>
      </c>
      <c r="E23" s="21">
        <f>D23/B23</f>
        <v>0</v>
      </c>
      <c r="G23" s="10" t="s">
        <v>12</v>
      </c>
    </row>
    <row r="24" spans="1:7" ht="15" customHeight="1">
      <c r="A24" s="23" t="s">
        <v>14</v>
      </c>
      <c r="B24" s="24">
        <v>220</v>
      </c>
      <c r="C24" s="24">
        <v>220</v>
      </c>
      <c r="D24" s="20">
        <f>C24-B24</f>
        <v>0</v>
      </c>
      <c r="E24" s="21">
        <f>D24/B24</f>
        <v>0</v>
      </c>
      <c r="G24" s="10" t="s">
        <v>12</v>
      </c>
    </row>
    <row r="25" spans="1:7" ht="15" customHeight="1">
      <c r="A25" s="23" t="s">
        <v>125</v>
      </c>
      <c r="B25" s="24">
        <v>312</v>
      </c>
      <c r="C25" s="24">
        <v>312</v>
      </c>
      <c r="D25" s="20">
        <f>C25-B25</f>
        <v>0</v>
      </c>
      <c r="E25" s="21">
        <f>D25/B25</f>
        <v>0</v>
      </c>
      <c r="G25" s="10" t="s">
        <v>12</v>
      </c>
    </row>
    <row r="26" spans="1:5" ht="15" customHeight="1">
      <c r="A26" s="323"/>
      <c r="B26" s="323"/>
      <c r="C26" s="323"/>
      <c r="D26" s="323"/>
      <c r="E26" s="27"/>
    </row>
    <row r="27" spans="1:5" ht="16.5" customHeight="1">
      <c r="A27" s="325" t="s">
        <v>163</v>
      </c>
      <c r="B27" s="325"/>
      <c r="C27" s="325"/>
      <c r="D27" s="325"/>
      <c r="E27" s="27"/>
    </row>
    <row r="28" spans="1:7" ht="57.75" customHeight="1">
      <c r="A28" s="16" t="s">
        <v>5</v>
      </c>
      <c r="B28" s="16" t="s">
        <v>15</v>
      </c>
      <c r="C28" s="16" t="s">
        <v>16</v>
      </c>
      <c r="D28" s="16" t="s">
        <v>17</v>
      </c>
      <c r="E28" s="115" t="s">
        <v>7</v>
      </c>
      <c r="G28" s="10" t="s">
        <v>12</v>
      </c>
    </row>
    <row r="29" spans="1:8" ht="14.25">
      <c r="A29" s="19" t="s">
        <v>13</v>
      </c>
      <c r="B29" s="24">
        <f>B16*B23</f>
        <v>575973860</v>
      </c>
      <c r="C29" s="185">
        <v>565198580</v>
      </c>
      <c r="D29" s="20">
        <f>C29-B29</f>
        <v>-10775280</v>
      </c>
      <c r="E29" s="21">
        <f>D29/B29</f>
        <v>-0.018707932335679262</v>
      </c>
      <c r="G29" s="10" t="s">
        <v>12</v>
      </c>
      <c r="H29" s="10" t="s">
        <v>12</v>
      </c>
    </row>
    <row r="30" spans="1:8" ht="14.25">
      <c r="A30" s="19" t="s">
        <v>18</v>
      </c>
      <c r="B30" s="24">
        <f>B17*B24</f>
        <v>454028520</v>
      </c>
      <c r="C30" s="24">
        <v>448114680</v>
      </c>
      <c r="D30" s="20">
        <f>C30-B30</f>
        <v>-5913840</v>
      </c>
      <c r="E30" s="21">
        <f>D30/B30</f>
        <v>-0.01302526105628783</v>
      </c>
      <c r="G30" s="10" t="s">
        <v>12</v>
      </c>
      <c r="H30" s="10" t="s">
        <v>12</v>
      </c>
    </row>
    <row r="31" spans="1:5" ht="14.25">
      <c r="A31" s="19" t="s">
        <v>125</v>
      </c>
      <c r="B31" s="24">
        <f>B18*B25</f>
        <v>2374944</v>
      </c>
      <c r="C31" s="24">
        <v>2230033</v>
      </c>
      <c r="D31" s="20">
        <f>C31-B31</f>
        <v>-144911</v>
      </c>
      <c r="E31" s="21">
        <f>D31/B31</f>
        <v>-0.06101659660185672</v>
      </c>
    </row>
    <row r="32" spans="1:7" ht="17.25" customHeight="1">
      <c r="A32" s="19" t="s">
        <v>10</v>
      </c>
      <c r="B32" s="24">
        <f>SUM(B29:B31)</f>
        <v>1032377324</v>
      </c>
      <c r="C32" s="24">
        <f>SUM(C29:C31)</f>
        <v>1015543293</v>
      </c>
      <c r="D32" s="20">
        <f>C32-B32</f>
        <v>-16834031</v>
      </c>
      <c r="E32" s="21">
        <f>D32/B32</f>
        <v>-0.01630608364660284</v>
      </c>
      <c r="G32" s="10" t="s">
        <v>12</v>
      </c>
    </row>
    <row r="33" spans="1:7" ht="14.25">
      <c r="A33" s="14"/>
      <c r="B33" s="14"/>
      <c r="C33" s="14"/>
      <c r="D33" s="14"/>
      <c r="E33" s="27"/>
      <c r="G33" s="10" t="s">
        <v>12</v>
      </c>
    </row>
    <row r="34" spans="1:8" ht="18" customHeight="1">
      <c r="A34" s="326" t="s">
        <v>19</v>
      </c>
      <c r="B34" s="326"/>
      <c r="C34" s="326"/>
      <c r="D34" s="32"/>
      <c r="E34" s="33"/>
      <c r="G34" s="31"/>
      <c r="H34" s="10" t="s">
        <v>12</v>
      </c>
    </row>
    <row r="35" spans="1:7" ht="18" customHeight="1">
      <c r="A35" s="323" t="s">
        <v>142</v>
      </c>
      <c r="B35" s="323"/>
      <c r="C35" s="323"/>
      <c r="D35" s="323"/>
      <c r="E35" s="323"/>
      <c r="F35" s="323"/>
      <c r="G35" s="323"/>
    </row>
    <row r="36" spans="1:7" ht="43.5" customHeight="1">
      <c r="A36" s="16" t="s">
        <v>20</v>
      </c>
      <c r="B36" s="16" t="s">
        <v>21</v>
      </c>
      <c r="C36" s="16" t="s">
        <v>22</v>
      </c>
      <c r="D36" s="16" t="s">
        <v>23</v>
      </c>
      <c r="E36" s="29" t="s">
        <v>24</v>
      </c>
      <c r="F36" s="16" t="s">
        <v>25</v>
      </c>
      <c r="G36" s="31"/>
    </row>
    <row r="37" spans="1:7" ht="12.75" customHeight="1">
      <c r="A37" s="16">
        <v>1</v>
      </c>
      <c r="B37" s="16">
        <v>2</v>
      </c>
      <c r="C37" s="16">
        <v>3</v>
      </c>
      <c r="D37" s="16">
        <v>4</v>
      </c>
      <c r="E37" s="16" t="s">
        <v>26</v>
      </c>
      <c r="F37" s="16">
        <v>6</v>
      </c>
      <c r="G37" s="31"/>
    </row>
    <row r="38" spans="1:7" ht="12.75" customHeight="1">
      <c r="A38" s="186">
        <v>1</v>
      </c>
      <c r="B38" s="286" t="s">
        <v>227</v>
      </c>
      <c r="C38" s="186">
        <v>319</v>
      </c>
      <c r="D38" s="186">
        <v>319</v>
      </c>
      <c r="E38" s="186">
        <f>C38-D38</f>
        <v>0</v>
      </c>
      <c r="F38" s="205">
        <f>E38/C38</f>
        <v>0</v>
      </c>
      <c r="G38" s="31"/>
    </row>
    <row r="39" spans="1:7" ht="12.75" customHeight="1">
      <c r="A39" s="186">
        <v>2</v>
      </c>
      <c r="B39" s="286" t="s">
        <v>228</v>
      </c>
      <c r="C39" s="186">
        <v>230</v>
      </c>
      <c r="D39" s="186">
        <v>230</v>
      </c>
      <c r="E39" s="186">
        <f aca="true" t="shared" si="0" ref="E39:E70">C39-D39</f>
        <v>0</v>
      </c>
      <c r="F39" s="205">
        <f aca="true" t="shared" si="1" ref="F39:F70">E39/C39</f>
        <v>0</v>
      </c>
      <c r="G39" s="31"/>
    </row>
    <row r="40" spans="1:7" ht="12.75" customHeight="1">
      <c r="A40" s="186">
        <v>3</v>
      </c>
      <c r="B40" s="286" t="s">
        <v>229</v>
      </c>
      <c r="C40" s="186">
        <v>781</v>
      </c>
      <c r="D40" s="186">
        <v>781</v>
      </c>
      <c r="E40" s="186">
        <f t="shared" si="0"/>
        <v>0</v>
      </c>
      <c r="F40" s="205">
        <f t="shared" si="1"/>
        <v>0</v>
      </c>
      <c r="G40" s="31"/>
    </row>
    <row r="41" spans="1:7" ht="12.75" customHeight="1">
      <c r="A41" s="186">
        <v>4</v>
      </c>
      <c r="B41" s="286" t="s">
        <v>230</v>
      </c>
      <c r="C41" s="186">
        <v>967</v>
      </c>
      <c r="D41" s="186">
        <v>967</v>
      </c>
      <c r="E41" s="186">
        <f t="shared" si="0"/>
        <v>0</v>
      </c>
      <c r="F41" s="205">
        <f t="shared" si="1"/>
        <v>0</v>
      </c>
      <c r="G41" s="31"/>
    </row>
    <row r="42" spans="1:7" ht="12.75" customHeight="1">
      <c r="A42" s="186">
        <v>5</v>
      </c>
      <c r="B42" s="286" t="s">
        <v>231</v>
      </c>
      <c r="C42" s="186">
        <v>842</v>
      </c>
      <c r="D42" s="186">
        <v>842</v>
      </c>
      <c r="E42" s="186">
        <f t="shared" si="0"/>
        <v>0</v>
      </c>
      <c r="F42" s="205">
        <f t="shared" si="1"/>
        <v>0</v>
      </c>
      <c r="G42" s="31"/>
    </row>
    <row r="43" spans="1:7" ht="12.75" customHeight="1">
      <c r="A43" s="186">
        <v>6</v>
      </c>
      <c r="B43" s="286" t="s">
        <v>232</v>
      </c>
      <c r="C43" s="186">
        <v>1035</v>
      </c>
      <c r="D43" s="186">
        <v>1035</v>
      </c>
      <c r="E43" s="186">
        <f t="shared" si="0"/>
        <v>0</v>
      </c>
      <c r="F43" s="205">
        <f t="shared" si="1"/>
        <v>0</v>
      </c>
      <c r="G43" s="31"/>
    </row>
    <row r="44" spans="1:7" ht="12.75" customHeight="1">
      <c r="A44" s="186">
        <v>7</v>
      </c>
      <c r="B44" s="286" t="s">
        <v>233</v>
      </c>
      <c r="C44" s="186">
        <v>826</v>
      </c>
      <c r="D44" s="186">
        <v>826</v>
      </c>
      <c r="E44" s="186">
        <f t="shared" si="0"/>
        <v>0</v>
      </c>
      <c r="F44" s="205">
        <f t="shared" si="1"/>
        <v>0</v>
      </c>
      <c r="G44" s="31"/>
    </row>
    <row r="45" spans="1:7" ht="12.75" customHeight="1">
      <c r="A45" s="186">
        <v>8</v>
      </c>
      <c r="B45" s="286" t="s">
        <v>234</v>
      </c>
      <c r="C45" s="186">
        <v>885</v>
      </c>
      <c r="D45" s="186">
        <v>885</v>
      </c>
      <c r="E45" s="186">
        <f t="shared" si="0"/>
        <v>0</v>
      </c>
      <c r="F45" s="205">
        <f t="shared" si="1"/>
        <v>0</v>
      </c>
      <c r="G45" s="31"/>
    </row>
    <row r="46" spans="1:7" ht="12.75" customHeight="1">
      <c r="A46" s="186">
        <v>9</v>
      </c>
      <c r="B46" s="286" t="s">
        <v>235</v>
      </c>
      <c r="C46" s="186">
        <v>270</v>
      </c>
      <c r="D46" s="186">
        <v>270</v>
      </c>
      <c r="E46" s="186">
        <f t="shared" si="0"/>
        <v>0</v>
      </c>
      <c r="F46" s="205">
        <f t="shared" si="1"/>
        <v>0</v>
      </c>
      <c r="G46" s="31"/>
    </row>
    <row r="47" spans="1:7" ht="12.75" customHeight="1">
      <c r="A47" s="186">
        <v>10</v>
      </c>
      <c r="B47" s="286" t="s">
        <v>236</v>
      </c>
      <c r="C47" s="186">
        <v>490</v>
      </c>
      <c r="D47" s="186">
        <v>490</v>
      </c>
      <c r="E47" s="186">
        <f t="shared" si="0"/>
        <v>0</v>
      </c>
      <c r="F47" s="205">
        <f t="shared" si="1"/>
        <v>0</v>
      </c>
      <c r="G47" s="31"/>
    </row>
    <row r="48" spans="1:7" ht="12.75" customHeight="1">
      <c r="A48" s="186">
        <v>11</v>
      </c>
      <c r="B48" s="286" t="s">
        <v>237</v>
      </c>
      <c r="C48" s="186">
        <v>1156</v>
      </c>
      <c r="D48" s="186">
        <v>1156</v>
      </c>
      <c r="E48" s="186">
        <f t="shared" si="0"/>
        <v>0</v>
      </c>
      <c r="F48" s="205">
        <f t="shared" si="1"/>
        <v>0</v>
      </c>
      <c r="G48" s="31"/>
    </row>
    <row r="49" spans="1:7" ht="12.75" customHeight="1">
      <c r="A49" s="186">
        <v>12</v>
      </c>
      <c r="B49" s="286" t="s">
        <v>238</v>
      </c>
      <c r="C49" s="186">
        <v>860</v>
      </c>
      <c r="D49" s="186">
        <v>860</v>
      </c>
      <c r="E49" s="186">
        <f t="shared" si="0"/>
        <v>0</v>
      </c>
      <c r="F49" s="205">
        <f t="shared" si="1"/>
        <v>0</v>
      </c>
      <c r="G49" s="31"/>
    </row>
    <row r="50" spans="1:7" ht="12.75" customHeight="1">
      <c r="A50" s="186">
        <v>13</v>
      </c>
      <c r="B50" s="286" t="s">
        <v>239</v>
      </c>
      <c r="C50" s="186">
        <v>754</v>
      </c>
      <c r="D50" s="186">
        <v>754</v>
      </c>
      <c r="E50" s="186">
        <f t="shared" si="0"/>
        <v>0</v>
      </c>
      <c r="F50" s="205">
        <f t="shared" si="1"/>
        <v>0</v>
      </c>
      <c r="G50" s="31"/>
    </row>
    <row r="51" spans="1:7" ht="12.75" customHeight="1">
      <c r="A51" s="186">
        <v>14</v>
      </c>
      <c r="B51" s="286" t="s">
        <v>240</v>
      </c>
      <c r="C51" s="186">
        <v>673</v>
      </c>
      <c r="D51" s="186">
        <v>673</v>
      </c>
      <c r="E51" s="186">
        <f t="shared" si="0"/>
        <v>0</v>
      </c>
      <c r="F51" s="205">
        <f t="shared" si="1"/>
        <v>0</v>
      </c>
      <c r="G51" s="31"/>
    </row>
    <row r="52" spans="1:7" ht="12.75" customHeight="1">
      <c r="A52" s="186">
        <v>15</v>
      </c>
      <c r="B52" s="286" t="s">
        <v>241</v>
      </c>
      <c r="C52" s="186">
        <v>306</v>
      </c>
      <c r="D52" s="186">
        <v>306</v>
      </c>
      <c r="E52" s="186">
        <f t="shared" si="0"/>
        <v>0</v>
      </c>
      <c r="F52" s="205">
        <f t="shared" si="1"/>
        <v>0</v>
      </c>
      <c r="G52" s="31"/>
    </row>
    <row r="53" spans="1:7" ht="12.75" customHeight="1">
      <c r="A53" s="186">
        <v>16</v>
      </c>
      <c r="B53" s="286" t="s">
        <v>242</v>
      </c>
      <c r="C53" s="186">
        <v>201</v>
      </c>
      <c r="D53" s="186">
        <v>201</v>
      </c>
      <c r="E53" s="186">
        <f t="shared" si="0"/>
        <v>0</v>
      </c>
      <c r="F53" s="205">
        <f t="shared" si="1"/>
        <v>0</v>
      </c>
      <c r="G53" s="31"/>
    </row>
    <row r="54" spans="1:7" ht="12.75" customHeight="1">
      <c r="A54" s="186">
        <v>17</v>
      </c>
      <c r="B54" s="286" t="s">
        <v>243</v>
      </c>
      <c r="C54" s="186">
        <v>1083</v>
      </c>
      <c r="D54" s="186">
        <v>1083</v>
      </c>
      <c r="E54" s="186">
        <f t="shared" si="0"/>
        <v>0</v>
      </c>
      <c r="F54" s="205">
        <f t="shared" si="1"/>
        <v>0</v>
      </c>
      <c r="G54" s="31"/>
    </row>
    <row r="55" spans="1:7" ht="12.75" customHeight="1">
      <c r="A55" s="186">
        <v>18</v>
      </c>
      <c r="B55" s="286" t="s">
        <v>244</v>
      </c>
      <c r="C55" s="186">
        <v>851</v>
      </c>
      <c r="D55" s="186">
        <v>851</v>
      </c>
      <c r="E55" s="186">
        <f t="shared" si="0"/>
        <v>0</v>
      </c>
      <c r="F55" s="205">
        <f t="shared" si="1"/>
        <v>0</v>
      </c>
      <c r="G55" s="31"/>
    </row>
    <row r="56" spans="1:7" ht="12.75" customHeight="1">
      <c r="A56" s="186">
        <v>19</v>
      </c>
      <c r="B56" s="286" t="s">
        <v>245</v>
      </c>
      <c r="C56" s="186">
        <v>1151</v>
      </c>
      <c r="D56" s="186">
        <v>1151</v>
      </c>
      <c r="E56" s="186">
        <f t="shared" si="0"/>
        <v>0</v>
      </c>
      <c r="F56" s="205">
        <f t="shared" si="1"/>
        <v>0</v>
      </c>
      <c r="G56" s="31"/>
    </row>
    <row r="57" spans="1:7" ht="12.75" customHeight="1">
      <c r="A57" s="186">
        <v>20</v>
      </c>
      <c r="B57" s="286" t="s">
        <v>246</v>
      </c>
      <c r="C57" s="186">
        <v>790</v>
      </c>
      <c r="D57" s="186">
        <v>790</v>
      </c>
      <c r="E57" s="186">
        <f t="shared" si="0"/>
        <v>0</v>
      </c>
      <c r="F57" s="205">
        <f t="shared" si="1"/>
        <v>0</v>
      </c>
      <c r="G57" s="31"/>
    </row>
    <row r="58" spans="1:7" ht="12.75" customHeight="1">
      <c r="A58" s="186">
        <v>21</v>
      </c>
      <c r="B58" s="286" t="s">
        <v>247</v>
      </c>
      <c r="C58" s="186">
        <v>1032</v>
      </c>
      <c r="D58" s="186">
        <v>1032</v>
      </c>
      <c r="E58" s="186">
        <f aca="true" t="shared" si="2" ref="E58:E67">C58-D58</f>
        <v>0</v>
      </c>
      <c r="F58" s="205">
        <f aca="true" t="shared" si="3" ref="F58:F67">E58/C58</f>
        <v>0</v>
      </c>
      <c r="G58" s="31"/>
    </row>
    <row r="59" spans="1:7" ht="12.75" customHeight="1">
      <c r="A59" s="186">
        <v>22</v>
      </c>
      <c r="B59" s="286" t="s">
        <v>248</v>
      </c>
      <c r="C59" s="186">
        <v>413</v>
      </c>
      <c r="D59" s="186">
        <v>413</v>
      </c>
      <c r="E59" s="186">
        <f t="shared" si="2"/>
        <v>0</v>
      </c>
      <c r="F59" s="205">
        <f t="shared" si="3"/>
        <v>0</v>
      </c>
      <c r="G59" s="31"/>
    </row>
    <row r="60" spans="1:7" ht="12.75" customHeight="1">
      <c r="A60" s="186">
        <v>23</v>
      </c>
      <c r="B60" s="286" t="s">
        <v>249</v>
      </c>
      <c r="C60" s="186">
        <v>989</v>
      </c>
      <c r="D60" s="186">
        <v>989</v>
      </c>
      <c r="E60" s="186">
        <f t="shared" si="2"/>
        <v>0</v>
      </c>
      <c r="F60" s="205">
        <f t="shared" si="3"/>
        <v>0</v>
      </c>
      <c r="G60" s="31"/>
    </row>
    <row r="61" spans="1:7" ht="12.75" customHeight="1">
      <c r="A61" s="186">
        <v>24</v>
      </c>
      <c r="B61" s="286" t="s">
        <v>250</v>
      </c>
      <c r="C61" s="186">
        <v>955</v>
      </c>
      <c r="D61" s="186">
        <v>955</v>
      </c>
      <c r="E61" s="186">
        <f t="shared" si="2"/>
        <v>0</v>
      </c>
      <c r="F61" s="205">
        <f t="shared" si="3"/>
        <v>0</v>
      </c>
      <c r="G61" s="31"/>
    </row>
    <row r="62" spans="1:7" ht="12.75" customHeight="1">
      <c r="A62" s="186">
        <v>25</v>
      </c>
      <c r="B62" s="286" t="s">
        <v>251</v>
      </c>
      <c r="C62" s="186">
        <v>582</v>
      </c>
      <c r="D62" s="186">
        <v>582</v>
      </c>
      <c r="E62" s="186">
        <f t="shared" si="2"/>
        <v>0</v>
      </c>
      <c r="F62" s="205">
        <f t="shared" si="3"/>
        <v>0</v>
      </c>
      <c r="G62" s="31"/>
    </row>
    <row r="63" spans="1:7" ht="12.75" customHeight="1">
      <c r="A63" s="186">
        <v>26</v>
      </c>
      <c r="B63" s="286" t="s">
        <v>252</v>
      </c>
      <c r="C63" s="186">
        <v>1389</v>
      </c>
      <c r="D63" s="186">
        <v>1389</v>
      </c>
      <c r="E63" s="186">
        <f t="shared" si="2"/>
        <v>0</v>
      </c>
      <c r="F63" s="205">
        <f t="shared" si="3"/>
        <v>0</v>
      </c>
      <c r="G63" s="31"/>
    </row>
    <row r="64" spans="1:7" ht="12.75" customHeight="1">
      <c r="A64" s="186">
        <v>27</v>
      </c>
      <c r="B64" s="286" t="s">
        <v>253</v>
      </c>
      <c r="C64" s="186">
        <v>912</v>
      </c>
      <c r="D64" s="186">
        <v>912</v>
      </c>
      <c r="E64" s="186">
        <f t="shared" si="2"/>
        <v>0</v>
      </c>
      <c r="F64" s="205">
        <f t="shared" si="3"/>
        <v>0</v>
      </c>
      <c r="G64" s="31"/>
    </row>
    <row r="65" spans="1:7" ht="12.75" customHeight="1">
      <c r="A65" s="186">
        <v>28</v>
      </c>
      <c r="B65" s="286" t="s">
        <v>254</v>
      </c>
      <c r="C65" s="186">
        <v>1302</v>
      </c>
      <c r="D65" s="186">
        <v>1302</v>
      </c>
      <c r="E65" s="186">
        <f t="shared" si="2"/>
        <v>0</v>
      </c>
      <c r="F65" s="205">
        <f t="shared" si="3"/>
        <v>0</v>
      </c>
      <c r="G65" s="31"/>
    </row>
    <row r="66" spans="1:7" ht="12.75" customHeight="1">
      <c r="A66" s="186">
        <v>29</v>
      </c>
      <c r="B66" s="286" t="s">
        <v>255</v>
      </c>
      <c r="C66" s="186">
        <v>996</v>
      </c>
      <c r="D66" s="186">
        <v>996</v>
      </c>
      <c r="E66" s="186">
        <f t="shared" si="2"/>
        <v>0</v>
      </c>
      <c r="F66" s="205">
        <f t="shared" si="3"/>
        <v>0</v>
      </c>
      <c r="G66" s="31"/>
    </row>
    <row r="67" spans="1:7" ht="12.75" customHeight="1">
      <c r="A67" s="186">
        <v>30</v>
      </c>
      <c r="B67" s="286" t="s">
        <v>256</v>
      </c>
      <c r="C67" s="186">
        <v>1503</v>
      </c>
      <c r="D67" s="186">
        <v>1503</v>
      </c>
      <c r="E67" s="186">
        <f t="shared" si="2"/>
        <v>0</v>
      </c>
      <c r="F67" s="205">
        <f t="shared" si="3"/>
        <v>0</v>
      </c>
      <c r="G67" s="31"/>
    </row>
    <row r="68" spans="1:7" ht="12.75" customHeight="1">
      <c r="A68" s="186">
        <v>31</v>
      </c>
      <c r="B68" s="286" t="s">
        <v>257</v>
      </c>
      <c r="C68" s="186">
        <v>1539</v>
      </c>
      <c r="D68" s="186">
        <v>1539</v>
      </c>
      <c r="E68" s="186">
        <f t="shared" si="0"/>
        <v>0</v>
      </c>
      <c r="F68" s="205">
        <f t="shared" si="1"/>
        <v>0</v>
      </c>
      <c r="G68" s="31"/>
    </row>
    <row r="69" spans="1:7" ht="12.75" customHeight="1">
      <c r="A69" s="186">
        <v>32</v>
      </c>
      <c r="B69" s="286" t="s">
        <v>258</v>
      </c>
      <c r="C69" s="186">
        <v>989</v>
      </c>
      <c r="D69" s="186">
        <v>989</v>
      </c>
      <c r="E69" s="186">
        <f t="shared" si="0"/>
        <v>0</v>
      </c>
      <c r="F69" s="205">
        <f t="shared" si="1"/>
        <v>0</v>
      </c>
      <c r="G69" s="31"/>
    </row>
    <row r="70" spans="1:7" ht="17.25" customHeight="1">
      <c r="A70" s="250"/>
      <c r="B70" s="251" t="s">
        <v>27</v>
      </c>
      <c r="C70" s="43">
        <v>27071</v>
      </c>
      <c r="D70" s="43">
        <v>27071</v>
      </c>
      <c r="E70" s="215">
        <f t="shared" si="0"/>
        <v>0</v>
      </c>
      <c r="F70" s="252">
        <f t="shared" si="1"/>
        <v>0</v>
      </c>
      <c r="G70" s="31"/>
    </row>
    <row r="71" spans="1:7" ht="12.75" customHeight="1">
      <c r="A71" s="25"/>
      <c r="B71" s="36"/>
      <c r="C71" s="37"/>
      <c r="D71" s="37"/>
      <c r="E71" s="37"/>
      <c r="F71" s="38"/>
      <c r="G71" s="31"/>
    </row>
    <row r="72" spans="1:8" ht="12.75" customHeight="1">
      <c r="A72" s="323" t="s">
        <v>143</v>
      </c>
      <c r="B72" s="323"/>
      <c r="C72" s="323"/>
      <c r="D72" s="323"/>
      <c r="E72" s="323"/>
      <c r="F72" s="323"/>
      <c r="G72" s="323"/>
      <c r="H72" s="323"/>
    </row>
    <row r="73" spans="1:7" ht="45.75" customHeight="1">
      <c r="A73" s="16" t="s">
        <v>20</v>
      </c>
      <c r="B73" s="16" t="s">
        <v>21</v>
      </c>
      <c r="C73" s="16" t="s">
        <v>22</v>
      </c>
      <c r="D73" s="16" t="s">
        <v>23</v>
      </c>
      <c r="E73" s="29" t="s">
        <v>24</v>
      </c>
      <c r="F73" s="16" t="s">
        <v>25</v>
      </c>
      <c r="G73" s="31"/>
    </row>
    <row r="74" spans="1:7" ht="12.75" customHeight="1">
      <c r="A74" s="16">
        <v>1</v>
      </c>
      <c r="B74" s="16">
        <v>2</v>
      </c>
      <c r="C74" s="16">
        <v>3</v>
      </c>
      <c r="D74" s="16">
        <v>4</v>
      </c>
      <c r="E74" s="16" t="s">
        <v>26</v>
      </c>
      <c r="F74" s="16">
        <v>6</v>
      </c>
      <c r="G74" s="31"/>
    </row>
    <row r="75" spans="1:7" ht="12.75" customHeight="1">
      <c r="A75" s="186">
        <v>1</v>
      </c>
      <c r="B75" s="286" t="s">
        <v>227</v>
      </c>
      <c r="C75" s="186">
        <v>132</v>
      </c>
      <c r="D75" s="186">
        <v>132</v>
      </c>
      <c r="E75" s="186">
        <f>C75-D75</f>
        <v>0</v>
      </c>
      <c r="F75" s="205">
        <f>E75/C75</f>
        <v>0</v>
      </c>
      <c r="G75" s="31"/>
    </row>
    <row r="76" spans="1:7" ht="12.75" customHeight="1">
      <c r="A76" s="186">
        <v>2</v>
      </c>
      <c r="B76" s="286" t="s">
        <v>228</v>
      </c>
      <c r="C76" s="186">
        <v>185</v>
      </c>
      <c r="D76" s="186">
        <v>185</v>
      </c>
      <c r="E76" s="186">
        <f aca="true" t="shared" si="4" ref="E76:E107">C76-D76</f>
        <v>0</v>
      </c>
      <c r="F76" s="205">
        <f aca="true" t="shared" si="5" ref="F76:F107">E76/C76</f>
        <v>0</v>
      </c>
      <c r="G76" s="31"/>
    </row>
    <row r="77" spans="1:7" ht="12.75" customHeight="1">
      <c r="A77" s="186">
        <v>3</v>
      </c>
      <c r="B77" s="286" t="s">
        <v>229</v>
      </c>
      <c r="C77" s="186">
        <v>274</v>
      </c>
      <c r="D77" s="186">
        <v>274</v>
      </c>
      <c r="E77" s="186">
        <f t="shared" si="4"/>
        <v>0</v>
      </c>
      <c r="F77" s="205">
        <f t="shared" si="5"/>
        <v>0</v>
      </c>
      <c r="G77" s="31"/>
    </row>
    <row r="78" spans="1:7" ht="12.75" customHeight="1">
      <c r="A78" s="186">
        <v>4</v>
      </c>
      <c r="B78" s="286" t="s">
        <v>230</v>
      </c>
      <c r="C78" s="186">
        <v>367</v>
      </c>
      <c r="D78" s="186">
        <v>367</v>
      </c>
      <c r="E78" s="186">
        <f t="shared" si="4"/>
        <v>0</v>
      </c>
      <c r="F78" s="205">
        <f t="shared" si="5"/>
        <v>0</v>
      </c>
      <c r="G78" s="31"/>
    </row>
    <row r="79" spans="1:7" ht="12.75" customHeight="1">
      <c r="A79" s="186">
        <v>5</v>
      </c>
      <c r="B79" s="286" t="s">
        <v>231</v>
      </c>
      <c r="C79" s="186">
        <v>315</v>
      </c>
      <c r="D79" s="186">
        <v>315</v>
      </c>
      <c r="E79" s="186">
        <f t="shared" si="4"/>
        <v>0</v>
      </c>
      <c r="F79" s="205">
        <f t="shared" si="5"/>
        <v>0</v>
      </c>
      <c r="G79" s="31"/>
    </row>
    <row r="80" spans="1:7" ht="12.75" customHeight="1">
      <c r="A80" s="186">
        <v>6</v>
      </c>
      <c r="B80" s="286" t="s">
        <v>232</v>
      </c>
      <c r="C80" s="186">
        <v>278</v>
      </c>
      <c r="D80" s="186">
        <v>278</v>
      </c>
      <c r="E80" s="186">
        <f t="shared" si="4"/>
        <v>0</v>
      </c>
      <c r="F80" s="205">
        <f t="shared" si="5"/>
        <v>0</v>
      </c>
      <c r="G80" s="31"/>
    </row>
    <row r="81" spans="1:7" ht="12.75" customHeight="1">
      <c r="A81" s="186">
        <v>7</v>
      </c>
      <c r="B81" s="286" t="s">
        <v>233</v>
      </c>
      <c r="C81" s="186">
        <v>368</v>
      </c>
      <c r="D81" s="186">
        <v>368</v>
      </c>
      <c r="E81" s="186">
        <f t="shared" si="4"/>
        <v>0</v>
      </c>
      <c r="F81" s="205">
        <f t="shared" si="5"/>
        <v>0</v>
      </c>
      <c r="G81" s="31"/>
    </row>
    <row r="82" spans="1:7" ht="12.75" customHeight="1">
      <c r="A82" s="186">
        <v>8</v>
      </c>
      <c r="B82" s="286" t="s">
        <v>234</v>
      </c>
      <c r="C82" s="186">
        <v>395</v>
      </c>
      <c r="D82" s="186">
        <v>395</v>
      </c>
      <c r="E82" s="186">
        <f t="shared" si="4"/>
        <v>0</v>
      </c>
      <c r="F82" s="205">
        <f t="shared" si="5"/>
        <v>0</v>
      </c>
      <c r="G82" s="31"/>
    </row>
    <row r="83" spans="1:7" ht="12.75" customHeight="1">
      <c r="A83" s="186">
        <v>9</v>
      </c>
      <c r="B83" s="286" t="s">
        <v>235</v>
      </c>
      <c r="C83" s="186">
        <v>133</v>
      </c>
      <c r="D83" s="186">
        <v>133</v>
      </c>
      <c r="E83" s="186">
        <f t="shared" si="4"/>
        <v>0</v>
      </c>
      <c r="F83" s="205">
        <f t="shared" si="5"/>
        <v>0</v>
      </c>
      <c r="G83" s="31"/>
    </row>
    <row r="84" spans="1:7" ht="12.75" customHeight="1">
      <c r="A84" s="186">
        <v>10</v>
      </c>
      <c r="B84" s="286" t="s">
        <v>236</v>
      </c>
      <c r="C84" s="186">
        <v>181</v>
      </c>
      <c r="D84" s="186">
        <v>181</v>
      </c>
      <c r="E84" s="186">
        <f t="shared" si="4"/>
        <v>0</v>
      </c>
      <c r="F84" s="205">
        <f t="shared" si="5"/>
        <v>0</v>
      </c>
      <c r="G84" s="31"/>
    </row>
    <row r="85" spans="1:7" ht="12.75" customHeight="1">
      <c r="A85" s="186">
        <v>11</v>
      </c>
      <c r="B85" s="286" t="s">
        <v>237</v>
      </c>
      <c r="C85" s="186">
        <v>308</v>
      </c>
      <c r="D85" s="186">
        <v>308</v>
      </c>
      <c r="E85" s="186">
        <f t="shared" si="4"/>
        <v>0</v>
      </c>
      <c r="F85" s="205">
        <f t="shared" si="5"/>
        <v>0</v>
      </c>
      <c r="G85" s="31"/>
    </row>
    <row r="86" spans="1:7" ht="12.75" customHeight="1">
      <c r="A86" s="186">
        <v>12</v>
      </c>
      <c r="B86" s="286" t="s">
        <v>238</v>
      </c>
      <c r="C86" s="186">
        <v>304</v>
      </c>
      <c r="D86" s="186">
        <v>304</v>
      </c>
      <c r="E86" s="186">
        <f t="shared" si="4"/>
        <v>0</v>
      </c>
      <c r="F86" s="205">
        <f t="shared" si="5"/>
        <v>0</v>
      </c>
      <c r="G86" s="31"/>
    </row>
    <row r="87" spans="1:7" ht="12.75" customHeight="1">
      <c r="A87" s="186">
        <v>13</v>
      </c>
      <c r="B87" s="286" t="s">
        <v>239</v>
      </c>
      <c r="C87" s="186">
        <v>253</v>
      </c>
      <c r="D87" s="186">
        <v>253</v>
      </c>
      <c r="E87" s="186">
        <f t="shared" si="4"/>
        <v>0</v>
      </c>
      <c r="F87" s="205">
        <f t="shared" si="5"/>
        <v>0</v>
      </c>
      <c r="G87" s="31"/>
    </row>
    <row r="88" spans="1:7" ht="12.75" customHeight="1">
      <c r="A88" s="186">
        <v>14</v>
      </c>
      <c r="B88" s="286" t="s">
        <v>240</v>
      </c>
      <c r="C88" s="186">
        <v>193</v>
      </c>
      <c r="D88" s="186">
        <v>193</v>
      </c>
      <c r="E88" s="186">
        <f t="shared" si="4"/>
        <v>0</v>
      </c>
      <c r="F88" s="205">
        <f t="shared" si="5"/>
        <v>0</v>
      </c>
      <c r="G88" s="31"/>
    </row>
    <row r="89" spans="1:8" ht="12.75" customHeight="1">
      <c r="A89" s="186">
        <v>15</v>
      </c>
      <c r="B89" s="286" t="s">
        <v>241</v>
      </c>
      <c r="C89" s="186">
        <v>116</v>
      </c>
      <c r="D89" s="186">
        <v>116</v>
      </c>
      <c r="E89" s="186">
        <f t="shared" si="4"/>
        <v>0</v>
      </c>
      <c r="F89" s="205">
        <f t="shared" si="5"/>
        <v>0</v>
      </c>
      <c r="G89" s="31"/>
      <c r="H89" s="10" t="s">
        <v>12</v>
      </c>
    </row>
    <row r="90" spans="1:7" ht="12.75" customHeight="1">
      <c r="A90" s="186">
        <v>16</v>
      </c>
      <c r="B90" s="286" t="s">
        <v>242</v>
      </c>
      <c r="C90" s="186">
        <v>88</v>
      </c>
      <c r="D90" s="186">
        <v>88</v>
      </c>
      <c r="E90" s="186">
        <f t="shared" si="4"/>
        <v>0</v>
      </c>
      <c r="F90" s="205">
        <f t="shared" si="5"/>
        <v>0</v>
      </c>
      <c r="G90" s="31"/>
    </row>
    <row r="91" spans="1:7" ht="12.75" customHeight="1">
      <c r="A91" s="186">
        <v>17</v>
      </c>
      <c r="B91" s="286" t="s">
        <v>243</v>
      </c>
      <c r="C91" s="186">
        <v>326</v>
      </c>
      <c r="D91" s="186">
        <v>326</v>
      </c>
      <c r="E91" s="186">
        <f t="shared" si="4"/>
        <v>0</v>
      </c>
      <c r="F91" s="205">
        <f t="shared" si="5"/>
        <v>0</v>
      </c>
      <c r="G91" s="31"/>
    </row>
    <row r="92" spans="1:7" ht="12.75" customHeight="1">
      <c r="A92" s="186">
        <v>18</v>
      </c>
      <c r="B92" s="286" t="s">
        <v>244</v>
      </c>
      <c r="C92" s="186">
        <v>208</v>
      </c>
      <c r="D92" s="186">
        <v>208</v>
      </c>
      <c r="E92" s="186">
        <f t="shared" si="4"/>
        <v>0</v>
      </c>
      <c r="F92" s="205">
        <f t="shared" si="5"/>
        <v>0</v>
      </c>
      <c r="G92" s="31"/>
    </row>
    <row r="93" spans="1:7" ht="12.75" customHeight="1">
      <c r="A93" s="186">
        <v>19</v>
      </c>
      <c r="B93" s="286" t="s">
        <v>245</v>
      </c>
      <c r="C93" s="186">
        <v>379</v>
      </c>
      <c r="D93" s="186">
        <v>379</v>
      </c>
      <c r="E93" s="186">
        <f t="shared" si="4"/>
        <v>0</v>
      </c>
      <c r="F93" s="205">
        <f t="shared" si="5"/>
        <v>0</v>
      </c>
      <c r="G93" s="31"/>
    </row>
    <row r="94" spans="1:7" ht="12.75" customHeight="1">
      <c r="A94" s="186">
        <v>20</v>
      </c>
      <c r="B94" s="286" t="s">
        <v>246</v>
      </c>
      <c r="C94" s="186">
        <v>319</v>
      </c>
      <c r="D94" s="186">
        <v>319</v>
      </c>
      <c r="E94" s="186">
        <f t="shared" si="4"/>
        <v>0</v>
      </c>
      <c r="F94" s="205">
        <f t="shared" si="5"/>
        <v>0</v>
      </c>
      <c r="G94" s="31"/>
    </row>
    <row r="95" spans="1:7" ht="12.75" customHeight="1">
      <c r="A95" s="186">
        <v>21</v>
      </c>
      <c r="B95" s="286" t="s">
        <v>247</v>
      </c>
      <c r="C95" s="186">
        <v>308</v>
      </c>
      <c r="D95" s="186">
        <v>308</v>
      </c>
      <c r="E95" s="186">
        <f t="shared" si="4"/>
        <v>0</v>
      </c>
      <c r="F95" s="205">
        <f t="shared" si="5"/>
        <v>0</v>
      </c>
      <c r="G95" s="31"/>
    </row>
    <row r="96" spans="1:7" ht="12.75" customHeight="1">
      <c r="A96" s="186">
        <v>22</v>
      </c>
      <c r="B96" s="286" t="s">
        <v>248</v>
      </c>
      <c r="C96" s="186">
        <v>180</v>
      </c>
      <c r="D96" s="186">
        <v>180</v>
      </c>
      <c r="E96" s="186">
        <f t="shared" si="4"/>
        <v>0</v>
      </c>
      <c r="F96" s="205">
        <f t="shared" si="5"/>
        <v>0</v>
      </c>
      <c r="G96" s="31"/>
    </row>
    <row r="97" spans="1:7" ht="12.75" customHeight="1">
      <c r="A97" s="186">
        <v>23</v>
      </c>
      <c r="B97" s="286" t="s">
        <v>249</v>
      </c>
      <c r="C97" s="186">
        <v>351</v>
      </c>
      <c r="D97" s="186">
        <v>351</v>
      </c>
      <c r="E97" s="186">
        <f t="shared" si="4"/>
        <v>0</v>
      </c>
      <c r="F97" s="205">
        <f t="shared" si="5"/>
        <v>0</v>
      </c>
      <c r="G97" s="31"/>
    </row>
    <row r="98" spans="1:7" ht="12.75" customHeight="1">
      <c r="A98" s="186">
        <v>24</v>
      </c>
      <c r="B98" s="286" t="s">
        <v>250</v>
      </c>
      <c r="C98" s="186">
        <v>297</v>
      </c>
      <c r="D98" s="186">
        <v>297</v>
      </c>
      <c r="E98" s="186">
        <f t="shared" si="4"/>
        <v>0</v>
      </c>
      <c r="F98" s="205">
        <f t="shared" si="5"/>
        <v>0</v>
      </c>
      <c r="G98" s="31"/>
    </row>
    <row r="99" spans="1:7" ht="12.75" customHeight="1">
      <c r="A99" s="186">
        <v>25</v>
      </c>
      <c r="B99" s="286" t="s">
        <v>251</v>
      </c>
      <c r="C99" s="186">
        <v>250</v>
      </c>
      <c r="D99" s="186">
        <v>250</v>
      </c>
      <c r="E99" s="186">
        <f t="shared" si="4"/>
        <v>0</v>
      </c>
      <c r="F99" s="205">
        <f t="shared" si="5"/>
        <v>0</v>
      </c>
      <c r="G99" s="31"/>
    </row>
    <row r="100" spans="1:7" ht="12.75" customHeight="1">
      <c r="A100" s="186">
        <v>26</v>
      </c>
      <c r="B100" s="286" t="s">
        <v>252</v>
      </c>
      <c r="C100" s="186">
        <v>466</v>
      </c>
      <c r="D100" s="186">
        <v>466</v>
      </c>
      <c r="E100" s="186">
        <f t="shared" si="4"/>
        <v>0</v>
      </c>
      <c r="F100" s="205">
        <f t="shared" si="5"/>
        <v>0</v>
      </c>
      <c r="G100" s="31"/>
    </row>
    <row r="101" spans="1:7" ht="12.75" customHeight="1">
      <c r="A101" s="186">
        <v>27</v>
      </c>
      <c r="B101" s="286" t="s">
        <v>253</v>
      </c>
      <c r="C101" s="186">
        <v>277</v>
      </c>
      <c r="D101" s="186">
        <v>277</v>
      </c>
      <c r="E101" s="186">
        <f t="shared" si="4"/>
        <v>0</v>
      </c>
      <c r="F101" s="205">
        <f t="shared" si="5"/>
        <v>0</v>
      </c>
      <c r="G101" s="31"/>
    </row>
    <row r="102" spans="1:7" ht="12.75" customHeight="1">
      <c r="A102" s="186">
        <v>28</v>
      </c>
      <c r="B102" s="286" t="s">
        <v>254</v>
      </c>
      <c r="C102" s="186">
        <v>414</v>
      </c>
      <c r="D102" s="186">
        <v>414</v>
      </c>
      <c r="E102" s="186">
        <f t="shared" si="4"/>
        <v>0</v>
      </c>
      <c r="F102" s="205">
        <f t="shared" si="5"/>
        <v>0</v>
      </c>
      <c r="G102" s="31"/>
    </row>
    <row r="103" spans="1:7" ht="12.75" customHeight="1">
      <c r="A103" s="186">
        <v>29</v>
      </c>
      <c r="B103" s="286" t="s">
        <v>255</v>
      </c>
      <c r="C103" s="186">
        <v>323</v>
      </c>
      <c r="D103" s="186">
        <v>323</v>
      </c>
      <c r="E103" s="186">
        <f t="shared" si="4"/>
        <v>0</v>
      </c>
      <c r="F103" s="205">
        <f t="shared" si="5"/>
        <v>0</v>
      </c>
      <c r="G103" s="31"/>
    </row>
    <row r="104" spans="1:7" ht="12.75" customHeight="1">
      <c r="A104" s="186">
        <v>30</v>
      </c>
      <c r="B104" s="286" t="s">
        <v>256</v>
      </c>
      <c r="C104" s="186">
        <v>532</v>
      </c>
      <c r="D104" s="186">
        <v>532</v>
      </c>
      <c r="E104" s="186">
        <f t="shared" si="4"/>
        <v>0</v>
      </c>
      <c r="F104" s="205">
        <f t="shared" si="5"/>
        <v>0</v>
      </c>
      <c r="G104" s="31"/>
    </row>
    <row r="105" spans="1:7" ht="12.75" customHeight="1">
      <c r="A105" s="186">
        <v>31</v>
      </c>
      <c r="B105" s="286" t="s">
        <v>257</v>
      </c>
      <c r="C105" s="186">
        <v>480</v>
      </c>
      <c r="D105" s="186">
        <v>480</v>
      </c>
      <c r="E105" s="186">
        <f t="shared" si="4"/>
        <v>0</v>
      </c>
      <c r="F105" s="205">
        <f t="shared" si="5"/>
        <v>0</v>
      </c>
      <c r="G105" s="31"/>
    </row>
    <row r="106" spans="1:7" ht="12.75" customHeight="1">
      <c r="A106" s="186">
        <v>32</v>
      </c>
      <c r="B106" s="286" t="s">
        <v>258</v>
      </c>
      <c r="C106" s="186">
        <v>228</v>
      </c>
      <c r="D106" s="186">
        <v>228</v>
      </c>
      <c r="E106" s="186">
        <f t="shared" si="4"/>
        <v>0</v>
      </c>
      <c r="F106" s="205">
        <f t="shared" si="5"/>
        <v>0</v>
      </c>
      <c r="G106" s="31"/>
    </row>
    <row r="107" spans="1:7" ht="12.75" customHeight="1">
      <c r="A107" s="250"/>
      <c r="B107" s="251" t="s">
        <v>27</v>
      </c>
      <c r="C107" s="215">
        <v>9228</v>
      </c>
      <c r="D107" s="215">
        <v>9228</v>
      </c>
      <c r="E107" s="215">
        <f t="shared" si="4"/>
        <v>0</v>
      </c>
      <c r="F107" s="252">
        <f t="shared" si="5"/>
        <v>0</v>
      </c>
      <c r="G107" s="31"/>
    </row>
    <row r="108" spans="1:7" ht="12.75" customHeight="1">
      <c r="A108" s="40"/>
      <c r="B108" s="2"/>
      <c r="C108" s="37"/>
      <c r="D108" s="37"/>
      <c r="E108" s="41"/>
      <c r="F108" s="42"/>
      <c r="G108" s="31"/>
    </row>
    <row r="109" spans="1:7" ht="12.75" customHeight="1">
      <c r="A109" s="40"/>
      <c r="B109" s="2"/>
      <c r="C109" s="37"/>
      <c r="D109" s="37"/>
      <c r="E109" s="41"/>
      <c r="F109" s="42"/>
      <c r="G109" s="31"/>
    </row>
    <row r="110" spans="1:8" ht="12.75" customHeight="1">
      <c r="A110" s="323" t="s">
        <v>144</v>
      </c>
      <c r="B110" s="323"/>
      <c r="C110" s="323"/>
      <c r="D110" s="323"/>
      <c r="E110" s="323"/>
      <c r="F110" s="323"/>
      <c r="G110" s="323"/>
      <c r="H110" s="323"/>
    </row>
    <row r="111" spans="1:7" ht="45.75" customHeight="1">
      <c r="A111" s="16" t="s">
        <v>20</v>
      </c>
      <c r="B111" s="16" t="s">
        <v>21</v>
      </c>
      <c r="C111" s="16" t="s">
        <v>22</v>
      </c>
      <c r="D111" s="16" t="s">
        <v>23</v>
      </c>
      <c r="E111" s="29" t="s">
        <v>24</v>
      </c>
      <c r="F111" s="16" t="s">
        <v>25</v>
      </c>
      <c r="G111" s="31"/>
    </row>
    <row r="112" spans="1:7" ht="15" customHeight="1">
      <c r="A112" s="16">
        <v>1</v>
      </c>
      <c r="B112" s="16">
        <v>2</v>
      </c>
      <c r="C112" s="16">
        <v>3</v>
      </c>
      <c r="D112" s="16">
        <v>4</v>
      </c>
      <c r="E112" s="16" t="s">
        <v>26</v>
      </c>
      <c r="F112" s="16">
        <v>6</v>
      </c>
      <c r="G112" s="31"/>
    </row>
    <row r="113" spans="1:7" ht="12.75" customHeight="1">
      <c r="A113" s="18">
        <v>1</v>
      </c>
      <c r="B113" s="286" t="s">
        <v>227</v>
      </c>
      <c r="C113" s="18">
        <v>117</v>
      </c>
      <c r="D113" s="18">
        <v>117</v>
      </c>
      <c r="E113" s="186">
        <f>C113-D113</f>
        <v>0</v>
      </c>
      <c r="F113" s="138">
        <f>E113/C113</f>
        <v>0</v>
      </c>
      <c r="G113" s="31"/>
    </row>
    <row r="114" spans="1:7" ht="12.75" customHeight="1">
      <c r="A114" s="18">
        <v>2</v>
      </c>
      <c r="B114" s="286" t="s">
        <v>228</v>
      </c>
      <c r="C114" s="18">
        <v>222</v>
      </c>
      <c r="D114" s="18">
        <v>222</v>
      </c>
      <c r="E114" s="186">
        <f aca="true" t="shared" si="6" ref="E114:E129">C114-D114</f>
        <v>0</v>
      </c>
      <c r="F114" s="138">
        <f aca="true" t="shared" si="7" ref="F114:F129">E114/C114</f>
        <v>0</v>
      </c>
      <c r="G114" s="31"/>
    </row>
    <row r="115" spans="1:7" ht="12.75" customHeight="1">
      <c r="A115" s="18">
        <v>3</v>
      </c>
      <c r="B115" s="286" t="s">
        <v>229</v>
      </c>
      <c r="C115" s="18">
        <v>236</v>
      </c>
      <c r="D115" s="18">
        <v>236</v>
      </c>
      <c r="E115" s="186">
        <f t="shared" si="6"/>
        <v>0</v>
      </c>
      <c r="F115" s="138">
        <f t="shared" si="7"/>
        <v>0</v>
      </c>
      <c r="G115" s="31"/>
    </row>
    <row r="116" spans="1:7" ht="12.75" customHeight="1">
      <c r="A116" s="18">
        <v>4</v>
      </c>
      <c r="B116" s="286" t="s">
        <v>230</v>
      </c>
      <c r="C116" s="18">
        <v>251</v>
      </c>
      <c r="D116" s="18">
        <v>251</v>
      </c>
      <c r="E116" s="186">
        <f t="shared" si="6"/>
        <v>0</v>
      </c>
      <c r="F116" s="138">
        <f t="shared" si="7"/>
        <v>0</v>
      </c>
      <c r="G116" s="31"/>
    </row>
    <row r="117" spans="1:7" ht="12.75" customHeight="1">
      <c r="A117" s="18">
        <v>5</v>
      </c>
      <c r="B117" s="286" t="s">
        <v>231</v>
      </c>
      <c r="C117" s="18">
        <v>224</v>
      </c>
      <c r="D117" s="18">
        <v>224</v>
      </c>
      <c r="E117" s="186">
        <f t="shared" si="6"/>
        <v>0</v>
      </c>
      <c r="F117" s="138">
        <f t="shared" si="7"/>
        <v>0</v>
      </c>
      <c r="G117" s="31"/>
    </row>
    <row r="118" spans="1:7" ht="12.75" customHeight="1">
      <c r="A118" s="18">
        <v>6</v>
      </c>
      <c r="B118" s="286" t="s">
        <v>232</v>
      </c>
      <c r="C118" s="18">
        <v>207</v>
      </c>
      <c r="D118" s="18">
        <v>207</v>
      </c>
      <c r="E118" s="186">
        <f t="shared" si="6"/>
        <v>0</v>
      </c>
      <c r="F118" s="138">
        <f t="shared" si="7"/>
        <v>0</v>
      </c>
      <c r="G118" s="31"/>
    </row>
    <row r="119" spans="1:7" ht="12.75" customHeight="1">
      <c r="A119" s="18">
        <v>7</v>
      </c>
      <c r="B119" s="286" t="s">
        <v>233</v>
      </c>
      <c r="C119" s="18">
        <v>137</v>
      </c>
      <c r="D119" s="18">
        <v>137</v>
      </c>
      <c r="E119" s="186">
        <f t="shared" si="6"/>
        <v>0</v>
      </c>
      <c r="F119" s="138">
        <f t="shared" si="7"/>
        <v>0</v>
      </c>
      <c r="G119" s="31"/>
    </row>
    <row r="120" spans="1:7" ht="12.75" customHeight="1">
      <c r="A120" s="18">
        <v>8</v>
      </c>
      <c r="B120" s="286" t="s">
        <v>234</v>
      </c>
      <c r="C120" s="18">
        <v>280</v>
      </c>
      <c r="D120" s="18">
        <v>280</v>
      </c>
      <c r="E120" s="186">
        <f t="shared" si="6"/>
        <v>0</v>
      </c>
      <c r="F120" s="138">
        <f t="shared" si="7"/>
        <v>0</v>
      </c>
      <c r="G120" s="31"/>
    </row>
    <row r="121" spans="1:7" ht="12.75" customHeight="1">
      <c r="A121" s="18">
        <v>9</v>
      </c>
      <c r="B121" s="286" t="s">
        <v>235</v>
      </c>
      <c r="C121" s="18">
        <v>257</v>
      </c>
      <c r="D121" s="18">
        <v>257</v>
      </c>
      <c r="E121" s="186">
        <f t="shared" si="6"/>
        <v>0</v>
      </c>
      <c r="F121" s="138">
        <f t="shared" si="7"/>
        <v>0</v>
      </c>
      <c r="G121" s="31"/>
    </row>
    <row r="122" spans="1:7" ht="12.75" customHeight="1">
      <c r="A122" s="18">
        <v>10</v>
      </c>
      <c r="B122" s="286" t="s">
        <v>236</v>
      </c>
      <c r="C122" s="18">
        <v>118</v>
      </c>
      <c r="D122" s="18">
        <v>118</v>
      </c>
      <c r="E122" s="186">
        <f t="shared" si="6"/>
        <v>0</v>
      </c>
      <c r="F122" s="138">
        <f t="shared" si="7"/>
        <v>0</v>
      </c>
      <c r="G122" s="31"/>
    </row>
    <row r="123" spans="1:7" ht="12.75" customHeight="1">
      <c r="A123" s="18">
        <v>11</v>
      </c>
      <c r="B123" s="286" t="s">
        <v>237</v>
      </c>
      <c r="C123" s="18">
        <v>268</v>
      </c>
      <c r="D123" s="18">
        <v>268</v>
      </c>
      <c r="E123" s="186">
        <f t="shared" si="6"/>
        <v>0</v>
      </c>
      <c r="F123" s="138">
        <f t="shared" si="7"/>
        <v>0</v>
      </c>
      <c r="G123" s="31"/>
    </row>
    <row r="124" spans="1:7" ht="12.75" customHeight="1">
      <c r="A124" s="18">
        <v>12</v>
      </c>
      <c r="B124" s="286" t="s">
        <v>238</v>
      </c>
      <c r="C124" s="18">
        <v>282</v>
      </c>
      <c r="D124" s="18">
        <v>282</v>
      </c>
      <c r="E124" s="186">
        <f t="shared" si="6"/>
        <v>0</v>
      </c>
      <c r="F124" s="138">
        <f t="shared" si="7"/>
        <v>0</v>
      </c>
      <c r="G124" s="31"/>
    </row>
    <row r="125" spans="1:7" ht="12.75" customHeight="1">
      <c r="A125" s="18">
        <v>13</v>
      </c>
      <c r="B125" s="286" t="s">
        <v>239</v>
      </c>
      <c r="C125" s="18">
        <v>165</v>
      </c>
      <c r="D125" s="18">
        <v>165</v>
      </c>
      <c r="E125" s="186">
        <f t="shared" si="6"/>
        <v>0</v>
      </c>
      <c r="F125" s="138">
        <f t="shared" si="7"/>
        <v>0</v>
      </c>
      <c r="G125" s="31"/>
    </row>
    <row r="126" spans="1:7" ht="12.75" customHeight="1">
      <c r="A126" s="18">
        <v>14</v>
      </c>
      <c r="B126" s="286" t="s">
        <v>240</v>
      </c>
      <c r="C126" s="18">
        <v>145</v>
      </c>
      <c r="D126" s="18">
        <v>145</v>
      </c>
      <c r="E126" s="186">
        <f t="shared" si="6"/>
        <v>0</v>
      </c>
      <c r="F126" s="138">
        <f t="shared" si="7"/>
        <v>0</v>
      </c>
      <c r="G126" s="31"/>
    </row>
    <row r="127" spans="1:7" ht="12.75" customHeight="1">
      <c r="A127" s="18">
        <v>15</v>
      </c>
      <c r="B127" s="286" t="s">
        <v>241</v>
      </c>
      <c r="C127" s="18">
        <v>95</v>
      </c>
      <c r="D127" s="18">
        <v>95</v>
      </c>
      <c r="E127" s="186">
        <f t="shared" si="6"/>
        <v>0</v>
      </c>
      <c r="F127" s="138">
        <f t="shared" si="7"/>
        <v>0</v>
      </c>
      <c r="G127" s="31"/>
    </row>
    <row r="128" spans="1:7" ht="12.75" customHeight="1">
      <c r="A128" s="18">
        <v>16</v>
      </c>
      <c r="B128" s="286" t="s">
        <v>242</v>
      </c>
      <c r="C128" s="18">
        <v>90</v>
      </c>
      <c r="D128" s="18">
        <v>90</v>
      </c>
      <c r="E128" s="186">
        <f t="shared" si="6"/>
        <v>0</v>
      </c>
      <c r="F128" s="138">
        <f t="shared" si="7"/>
        <v>0</v>
      </c>
      <c r="G128" s="31"/>
    </row>
    <row r="129" spans="1:7" ht="12.75" customHeight="1">
      <c r="A129" s="18">
        <v>17</v>
      </c>
      <c r="B129" s="286" t="s">
        <v>243</v>
      </c>
      <c r="C129" s="18">
        <v>233</v>
      </c>
      <c r="D129" s="18">
        <v>233</v>
      </c>
      <c r="E129" s="186">
        <f t="shared" si="6"/>
        <v>0</v>
      </c>
      <c r="F129" s="138">
        <f t="shared" si="7"/>
        <v>0</v>
      </c>
      <c r="G129" s="31"/>
    </row>
    <row r="130" spans="1:7" ht="12.75" customHeight="1">
      <c r="A130" s="18">
        <v>18</v>
      </c>
      <c r="B130" s="286" t="s">
        <v>244</v>
      </c>
      <c r="C130" s="18">
        <v>165</v>
      </c>
      <c r="D130" s="18">
        <v>165</v>
      </c>
      <c r="E130" s="186">
        <f>C130-D130</f>
        <v>0</v>
      </c>
      <c r="F130" s="138">
        <f>E130/C130</f>
        <v>0</v>
      </c>
      <c r="G130" s="31"/>
    </row>
    <row r="131" spans="1:7" ht="12.75" customHeight="1">
      <c r="A131" s="18">
        <v>19</v>
      </c>
      <c r="B131" s="286" t="s">
        <v>245</v>
      </c>
      <c r="C131" s="186">
        <v>287</v>
      </c>
      <c r="D131" s="186">
        <v>287</v>
      </c>
      <c r="E131" s="186">
        <f>C131-D131</f>
        <v>0</v>
      </c>
      <c r="F131" s="205">
        <f>E131/C131</f>
        <v>0</v>
      </c>
      <c r="G131" s="31"/>
    </row>
    <row r="132" spans="1:8" ht="12.75" customHeight="1">
      <c r="A132" s="18">
        <v>20</v>
      </c>
      <c r="B132" s="286" t="s">
        <v>246</v>
      </c>
      <c r="C132" s="186">
        <v>183</v>
      </c>
      <c r="D132" s="186">
        <v>183</v>
      </c>
      <c r="E132" s="186">
        <f>C132-D132</f>
        <v>0</v>
      </c>
      <c r="F132" s="205">
        <f>E132/C132</f>
        <v>0</v>
      </c>
      <c r="G132" s="31"/>
      <c r="H132" s="10" t="s">
        <v>12</v>
      </c>
    </row>
    <row r="133" spans="1:8" ht="12.75" customHeight="1">
      <c r="A133" s="18">
        <v>21</v>
      </c>
      <c r="B133" s="286" t="s">
        <v>247</v>
      </c>
      <c r="C133" s="186">
        <v>252</v>
      </c>
      <c r="D133" s="186">
        <v>252</v>
      </c>
      <c r="E133" s="186">
        <f>C133-D133</f>
        <v>0</v>
      </c>
      <c r="F133" s="138">
        <f>E133/C133</f>
        <v>0</v>
      </c>
      <c r="G133" s="31"/>
      <c r="H133" s="10" t="s">
        <v>12</v>
      </c>
    </row>
    <row r="134" spans="1:7" ht="12.75" customHeight="1">
      <c r="A134" s="18">
        <v>22</v>
      </c>
      <c r="B134" s="286" t="s">
        <v>248</v>
      </c>
      <c r="C134" s="186">
        <v>114</v>
      </c>
      <c r="D134" s="186">
        <v>114</v>
      </c>
      <c r="E134" s="186">
        <f aca="true" t="shared" si="8" ref="E134:E144">C134-D134</f>
        <v>0</v>
      </c>
      <c r="F134" s="205">
        <f aca="true" t="shared" si="9" ref="F134:F144">E134/C134</f>
        <v>0</v>
      </c>
      <c r="G134" s="31"/>
    </row>
    <row r="135" spans="1:7" ht="12.75" customHeight="1">
      <c r="A135" s="18">
        <v>23</v>
      </c>
      <c r="B135" s="286" t="s">
        <v>249</v>
      </c>
      <c r="C135" s="186">
        <v>253</v>
      </c>
      <c r="D135" s="186">
        <v>253</v>
      </c>
      <c r="E135" s="186">
        <f t="shared" si="8"/>
        <v>0</v>
      </c>
      <c r="F135" s="205">
        <f t="shared" si="9"/>
        <v>0</v>
      </c>
      <c r="G135" s="31"/>
    </row>
    <row r="136" spans="1:7" ht="12.75" customHeight="1">
      <c r="A136" s="18">
        <v>24</v>
      </c>
      <c r="B136" s="286" t="s">
        <v>250</v>
      </c>
      <c r="C136" s="186">
        <v>271</v>
      </c>
      <c r="D136" s="186">
        <v>271</v>
      </c>
      <c r="E136" s="186">
        <f t="shared" si="8"/>
        <v>0</v>
      </c>
      <c r="F136" s="138">
        <f t="shared" si="9"/>
        <v>0</v>
      </c>
      <c r="G136" s="31"/>
    </row>
    <row r="137" spans="1:7" ht="12.75" customHeight="1">
      <c r="A137" s="18">
        <v>25</v>
      </c>
      <c r="B137" s="286" t="s">
        <v>251</v>
      </c>
      <c r="C137" s="186">
        <v>152</v>
      </c>
      <c r="D137" s="186">
        <v>152</v>
      </c>
      <c r="E137" s="186">
        <f t="shared" si="8"/>
        <v>0</v>
      </c>
      <c r="F137" s="205">
        <f t="shared" si="9"/>
        <v>0</v>
      </c>
      <c r="G137" s="31"/>
    </row>
    <row r="138" spans="1:7" ht="12.75" customHeight="1">
      <c r="A138" s="18">
        <v>26</v>
      </c>
      <c r="B138" s="286" t="s">
        <v>252</v>
      </c>
      <c r="C138" s="186">
        <v>230</v>
      </c>
      <c r="D138" s="186">
        <v>230</v>
      </c>
      <c r="E138" s="186">
        <f t="shared" si="8"/>
        <v>0</v>
      </c>
      <c r="F138" s="205">
        <f t="shared" si="9"/>
        <v>0</v>
      </c>
      <c r="G138" s="31"/>
    </row>
    <row r="139" spans="1:7" ht="12.75" customHeight="1">
      <c r="A139" s="18">
        <v>27</v>
      </c>
      <c r="B139" s="286" t="s">
        <v>253</v>
      </c>
      <c r="C139" s="186">
        <v>165</v>
      </c>
      <c r="D139" s="186">
        <v>165</v>
      </c>
      <c r="E139" s="186">
        <f t="shared" si="8"/>
        <v>0</v>
      </c>
      <c r="F139" s="138">
        <f t="shared" si="9"/>
        <v>0</v>
      </c>
      <c r="G139" s="31"/>
    </row>
    <row r="140" spans="1:7" ht="12.75" customHeight="1">
      <c r="A140" s="18">
        <v>28</v>
      </c>
      <c r="B140" s="286" t="s">
        <v>254</v>
      </c>
      <c r="C140" s="186">
        <v>300</v>
      </c>
      <c r="D140" s="186">
        <v>300</v>
      </c>
      <c r="E140" s="186">
        <f t="shared" si="8"/>
        <v>0</v>
      </c>
      <c r="F140" s="205">
        <f t="shared" si="9"/>
        <v>0</v>
      </c>
      <c r="G140" s="31"/>
    </row>
    <row r="141" spans="1:7" ht="12.75" customHeight="1">
      <c r="A141" s="18">
        <v>29</v>
      </c>
      <c r="B141" s="286" t="s">
        <v>255</v>
      </c>
      <c r="C141" s="186">
        <v>173</v>
      </c>
      <c r="D141" s="186">
        <v>173</v>
      </c>
      <c r="E141" s="186">
        <f t="shared" si="8"/>
        <v>0</v>
      </c>
      <c r="F141" s="205">
        <f t="shared" si="9"/>
        <v>0</v>
      </c>
      <c r="G141" s="31"/>
    </row>
    <row r="142" spans="1:7" ht="12.75" customHeight="1">
      <c r="A142" s="18">
        <v>30</v>
      </c>
      <c r="B142" s="286" t="s">
        <v>256</v>
      </c>
      <c r="C142" s="186">
        <v>381</v>
      </c>
      <c r="D142" s="186">
        <v>381</v>
      </c>
      <c r="E142" s="186">
        <f t="shared" si="8"/>
        <v>0</v>
      </c>
      <c r="F142" s="138">
        <f t="shared" si="9"/>
        <v>0</v>
      </c>
      <c r="G142" s="31"/>
    </row>
    <row r="143" spans="1:7" ht="12.75" customHeight="1">
      <c r="A143" s="18">
        <v>31</v>
      </c>
      <c r="B143" s="286" t="s">
        <v>257</v>
      </c>
      <c r="C143" s="186">
        <v>392</v>
      </c>
      <c r="D143" s="186">
        <v>392</v>
      </c>
      <c r="E143" s="186">
        <f t="shared" si="8"/>
        <v>0</v>
      </c>
      <c r="F143" s="205">
        <f t="shared" si="9"/>
        <v>0</v>
      </c>
      <c r="G143" s="31"/>
    </row>
    <row r="144" spans="1:8" ht="12.75" customHeight="1">
      <c r="A144" s="18">
        <v>32</v>
      </c>
      <c r="B144" s="286" t="s">
        <v>258</v>
      </c>
      <c r="C144" s="186">
        <v>261</v>
      </c>
      <c r="D144" s="186">
        <v>261</v>
      </c>
      <c r="E144" s="186">
        <f t="shared" si="8"/>
        <v>0</v>
      </c>
      <c r="F144" s="205">
        <f t="shared" si="9"/>
        <v>0</v>
      </c>
      <c r="G144" s="31"/>
      <c r="H144" s="10" t="s">
        <v>12</v>
      </c>
    </row>
    <row r="145" spans="1:7" ht="17.25" customHeight="1">
      <c r="A145" s="34"/>
      <c r="B145" s="1" t="s">
        <v>27</v>
      </c>
      <c r="C145" s="43">
        <v>6906</v>
      </c>
      <c r="D145" s="43">
        <v>6906</v>
      </c>
      <c r="E145" s="215">
        <f>C145-D145</f>
        <v>0</v>
      </c>
      <c r="F145" s="137">
        <f>E145/C145</f>
        <v>0</v>
      </c>
      <c r="G145" s="31"/>
    </row>
    <row r="146" spans="1:7" ht="12.75" customHeight="1">
      <c r="A146" s="40"/>
      <c r="B146" s="2"/>
      <c r="C146" s="37"/>
      <c r="D146" s="37"/>
      <c r="E146" s="41"/>
      <c r="F146" s="42"/>
      <c r="G146" s="31"/>
    </row>
    <row r="147" spans="1:7" ht="12.75" customHeight="1">
      <c r="A147" s="40"/>
      <c r="B147" s="2"/>
      <c r="C147" s="37"/>
      <c r="D147" s="37"/>
      <c r="E147" s="41"/>
      <c r="F147" s="42"/>
      <c r="G147" s="31"/>
    </row>
    <row r="148" spans="1:7" ht="12.75" customHeight="1">
      <c r="A148" s="324" t="s">
        <v>145</v>
      </c>
      <c r="B148" s="324"/>
      <c r="C148" s="324"/>
      <c r="D148" s="324"/>
      <c r="E148" s="324"/>
      <c r="F148" s="324"/>
      <c r="G148" s="324"/>
    </row>
    <row r="149" spans="1:7" ht="64.5" customHeight="1">
      <c r="A149" s="16" t="s">
        <v>20</v>
      </c>
      <c r="B149" s="16" t="s">
        <v>21</v>
      </c>
      <c r="C149" s="16" t="s">
        <v>147</v>
      </c>
      <c r="D149" s="130" t="s">
        <v>99</v>
      </c>
      <c r="E149" s="29" t="s">
        <v>6</v>
      </c>
      <c r="F149" s="16" t="s">
        <v>28</v>
      </c>
      <c r="G149" s="31"/>
    </row>
    <row r="150" spans="1:7" ht="12.75" customHeight="1">
      <c r="A150" s="16">
        <v>1</v>
      </c>
      <c r="B150" s="16">
        <v>2</v>
      </c>
      <c r="C150" s="16">
        <v>3</v>
      </c>
      <c r="D150" s="16">
        <v>4</v>
      </c>
      <c r="E150" s="16" t="s">
        <v>29</v>
      </c>
      <c r="F150" s="16">
        <v>6</v>
      </c>
      <c r="G150" s="31"/>
    </row>
    <row r="151" spans="1:8" ht="12.75" customHeight="1">
      <c r="A151" s="186">
        <v>1</v>
      </c>
      <c r="B151" s="286" t="s">
        <v>227</v>
      </c>
      <c r="C151" s="186">
        <v>44868</v>
      </c>
      <c r="D151" s="253">
        <v>39604.09090909091</v>
      </c>
      <c r="E151" s="253">
        <f aca="true" t="shared" si="10" ref="E151:E183">D151-C151</f>
        <v>-5263.909090909088</v>
      </c>
      <c r="F151" s="205">
        <f aca="true" t="shared" si="11" ref="F151:F183">E151/C151</f>
        <v>-0.11731989593717322</v>
      </c>
      <c r="G151" s="254"/>
      <c r="H151" s="188"/>
    </row>
    <row r="152" spans="1:8" ht="12.75" customHeight="1">
      <c r="A152" s="186">
        <v>2</v>
      </c>
      <c r="B152" s="286" t="s">
        <v>228</v>
      </c>
      <c r="C152" s="186">
        <v>85690</v>
      </c>
      <c r="D152" s="253">
        <v>65263.818181818184</v>
      </c>
      <c r="E152" s="253">
        <f t="shared" si="10"/>
        <v>-20426.181818181816</v>
      </c>
      <c r="F152" s="205">
        <f t="shared" si="11"/>
        <v>-0.23837299356029662</v>
      </c>
      <c r="G152" s="254"/>
      <c r="H152" s="188"/>
    </row>
    <row r="153" spans="1:8" ht="12.75" customHeight="1">
      <c r="A153" s="186">
        <v>3</v>
      </c>
      <c r="B153" s="286" t="s">
        <v>229</v>
      </c>
      <c r="C153" s="186">
        <v>90034</v>
      </c>
      <c r="D153" s="253">
        <v>83110.81818181818</v>
      </c>
      <c r="E153" s="253">
        <f t="shared" si="10"/>
        <v>-6923.1818181818235</v>
      </c>
      <c r="F153" s="205">
        <f t="shared" si="11"/>
        <v>-0.07689519312906039</v>
      </c>
      <c r="G153" s="254"/>
      <c r="H153" s="188"/>
    </row>
    <row r="154" spans="1:8" ht="12.75" customHeight="1">
      <c r="A154" s="186">
        <v>4</v>
      </c>
      <c r="B154" s="286" t="s">
        <v>230</v>
      </c>
      <c r="C154" s="186">
        <v>114392</v>
      </c>
      <c r="D154" s="253">
        <v>96183.63636363637</v>
      </c>
      <c r="E154" s="253">
        <f t="shared" si="10"/>
        <v>-18208.363636363632</v>
      </c>
      <c r="F154" s="205">
        <f t="shared" si="11"/>
        <v>-0.15917514892967718</v>
      </c>
      <c r="G154" s="254"/>
      <c r="H154" s="188"/>
    </row>
    <row r="155" spans="1:8" ht="12.75" customHeight="1">
      <c r="A155" s="186">
        <v>5</v>
      </c>
      <c r="B155" s="286" t="s">
        <v>231</v>
      </c>
      <c r="C155" s="186">
        <v>74468</v>
      </c>
      <c r="D155" s="253">
        <v>73687.72727272728</v>
      </c>
      <c r="E155" s="253">
        <f t="shared" si="10"/>
        <v>-780.2727272727207</v>
      </c>
      <c r="F155" s="205">
        <f t="shared" si="11"/>
        <v>-0.010477960026759423</v>
      </c>
      <c r="G155" s="254"/>
      <c r="H155" s="188"/>
    </row>
    <row r="156" spans="1:8" ht="12.75" customHeight="1">
      <c r="A156" s="186">
        <v>6</v>
      </c>
      <c r="B156" s="286" t="s">
        <v>232</v>
      </c>
      <c r="C156" s="186">
        <v>118287</v>
      </c>
      <c r="D156" s="253">
        <v>98218.09090909091</v>
      </c>
      <c r="E156" s="253">
        <f t="shared" si="10"/>
        <v>-20068.90909090909</v>
      </c>
      <c r="F156" s="205">
        <f t="shared" si="11"/>
        <v>-0.1696628462207097</v>
      </c>
      <c r="G156" s="254"/>
      <c r="H156" s="188"/>
    </row>
    <row r="157" spans="1:8" ht="12.75" customHeight="1">
      <c r="A157" s="186">
        <v>7</v>
      </c>
      <c r="B157" s="286" t="s">
        <v>233</v>
      </c>
      <c r="C157" s="186">
        <v>83824</v>
      </c>
      <c r="D157" s="253">
        <v>75910.63636363637</v>
      </c>
      <c r="E157" s="253">
        <f t="shared" si="10"/>
        <v>-7913.363636363632</v>
      </c>
      <c r="F157" s="205">
        <f t="shared" si="11"/>
        <v>-0.09440450988217733</v>
      </c>
      <c r="G157" s="254"/>
      <c r="H157" s="188"/>
    </row>
    <row r="158" spans="1:8" ht="12.75" customHeight="1">
      <c r="A158" s="186">
        <v>8</v>
      </c>
      <c r="B158" s="286" t="s">
        <v>234</v>
      </c>
      <c r="C158" s="186">
        <v>105732</v>
      </c>
      <c r="D158" s="253">
        <v>102055</v>
      </c>
      <c r="E158" s="253">
        <f t="shared" si="10"/>
        <v>-3677</v>
      </c>
      <c r="F158" s="205">
        <f t="shared" si="11"/>
        <v>-0.0347766050013241</v>
      </c>
      <c r="G158" s="254"/>
      <c r="H158" s="188"/>
    </row>
    <row r="159" spans="1:8" ht="12.75" customHeight="1">
      <c r="A159" s="186">
        <v>9</v>
      </c>
      <c r="B159" s="286" t="s">
        <v>235</v>
      </c>
      <c r="C159" s="186">
        <v>49581</v>
      </c>
      <c r="D159" s="253">
        <v>43519.90909090909</v>
      </c>
      <c r="E159" s="253">
        <f t="shared" si="10"/>
        <v>-6061.090909090912</v>
      </c>
      <c r="F159" s="205">
        <f t="shared" si="11"/>
        <v>-0.1222462416871566</v>
      </c>
      <c r="G159" s="254"/>
      <c r="H159" s="188"/>
    </row>
    <row r="160" spans="1:8" ht="12.75" customHeight="1">
      <c r="A160" s="186">
        <v>10</v>
      </c>
      <c r="B160" s="286" t="s">
        <v>236</v>
      </c>
      <c r="C160" s="186">
        <v>42189</v>
      </c>
      <c r="D160" s="253">
        <v>38591.63636363636</v>
      </c>
      <c r="E160" s="253">
        <f t="shared" si="10"/>
        <v>-3597.3636363636397</v>
      </c>
      <c r="F160" s="205">
        <f t="shared" si="11"/>
        <v>-0.08526781000648605</v>
      </c>
      <c r="G160" s="254"/>
      <c r="H160" s="188"/>
    </row>
    <row r="161" spans="1:8" ht="12.75" customHeight="1">
      <c r="A161" s="186">
        <v>11</v>
      </c>
      <c r="B161" s="286" t="s">
        <v>237</v>
      </c>
      <c r="C161" s="186">
        <v>100457</v>
      </c>
      <c r="D161" s="253">
        <v>95855.18181818182</v>
      </c>
      <c r="E161" s="253">
        <f t="shared" si="10"/>
        <v>-4601.8181818181765</v>
      </c>
      <c r="F161" s="205">
        <f t="shared" si="11"/>
        <v>-0.04580883544021996</v>
      </c>
      <c r="G161" s="254"/>
      <c r="H161" s="188"/>
    </row>
    <row r="162" spans="1:8" ht="12.75" customHeight="1">
      <c r="A162" s="186">
        <v>12</v>
      </c>
      <c r="B162" s="286" t="s">
        <v>238</v>
      </c>
      <c r="C162" s="186">
        <v>130300</v>
      </c>
      <c r="D162" s="253">
        <v>84189.81818181818</v>
      </c>
      <c r="E162" s="253">
        <f t="shared" si="10"/>
        <v>-46110.18181818182</v>
      </c>
      <c r="F162" s="205">
        <f t="shared" si="11"/>
        <v>-0.3538770669085328</v>
      </c>
      <c r="G162" s="254"/>
      <c r="H162" s="188"/>
    </row>
    <row r="163" spans="1:8" ht="12.75" customHeight="1">
      <c r="A163" s="186">
        <v>13</v>
      </c>
      <c r="B163" s="286" t="s">
        <v>239</v>
      </c>
      <c r="C163" s="186">
        <v>79036</v>
      </c>
      <c r="D163" s="253">
        <v>70206.90909090909</v>
      </c>
      <c r="E163" s="253">
        <f t="shared" si="10"/>
        <v>-8829.090909090912</v>
      </c>
      <c r="F163" s="205">
        <f t="shared" si="11"/>
        <v>-0.11170973871515401</v>
      </c>
      <c r="G163" s="254"/>
      <c r="H163" s="188"/>
    </row>
    <row r="164" spans="1:8" ht="12.75" customHeight="1">
      <c r="A164" s="186">
        <v>14</v>
      </c>
      <c r="B164" s="286" t="s">
        <v>240</v>
      </c>
      <c r="C164" s="186">
        <v>58425</v>
      </c>
      <c r="D164" s="253">
        <v>55645.90909090909</v>
      </c>
      <c r="E164" s="253">
        <f t="shared" si="10"/>
        <v>-2779.0909090909117</v>
      </c>
      <c r="F164" s="205">
        <f t="shared" si="11"/>
        <v>-0.047566810596335676</v>
      </c>
      <c r="G164" s="254"/>
      <c r="H164" s="188"/>
    </row>
    <row r="165" spans="1:8" ht="12.75" customHeight="1">
      <c r="A165" s="186">
        <v>15</v>
      </c>
      <c r="B165" s="286" t="s">
        <v>241</v>
      </c>
      <c r="C165" s="186">
        <v>19496</v>
      </c>
      <c r="D165" s="253">
        <v>17629.454545454544</v>
      </c>
      <c r="E165" s="253">
        <f t="shared" si="10"/>
        <v>-1866.5454545454559</v>
      </c>
      <c r="F165" s="205">
        <f t="shared" si="11"/>
        <v>-0.09573991867795732</v>
      </c>
      <c r="G165" s="254"/>
      <c r="H165" s="188"/>
    </row>
    <row r="166" spans="1:8" ht="12.75" customHeight="1">
      <c r="A166" s="186">
        <v>16</v>
      </c>
      <c r="B166" s="286" t="s">
        <v>242</v>
      </c>
      <c r="C166" s="186">
        <v>26679</v>
      </c>
      <c r="D166" s="253">
        <v>24471.909090909092</v>
      </c>
      <c r="E166" s="253">
        <f t="shared" si="10"/>
        <v>-2207.090909090908</v>
      </c>
      <c r="F166" s="205">
        <f t="shared" si="11"/>
        <v>-0.08272764755391537</v>
      </c>
      <c r="G166" s="254"/>
      <c r="H166" s="188"/>
    </row>
    <row r="167" spans="1:8" ht="12.75" customHeight="1">
      <c r="A167" s="186">
        <v>17</v>
      </c>
      <c r="B167" s="286" t="s">
        <v>243</v>
      </c>
      <c r="C167" s="186">
        <v>90834</v>
      </c>
      <c r="D167" s="253">
        <v>88732.45454545454</v>
      </c>
      <c r="E167" s="253">
        <f t="shared" si="10"/>
        <v>-2101.545454545456</v>
      </c>
      <c r="F167" s="205">
        <f t="shared" si="11"/>
        <v>-0.02313611042721289</v>
      </c>
      <c r="G167" s="254"/>
      <c r="H167" s="188"/>
    </row>
    <row r="168" spans="1:8" ht="12.75" customHeight="1">
      <c r="A168" s="186">
        <v>18</v>
      </c>
      <c r="B168" s="286" t="s">
        <v>244</v>
      </c>
      <c r="C168" s="186">
        <v>69772</v>
      </c>
      <c r="D168" s="253">
        <v>52173.181818181816</v>
      </c>
      <c r="E168" s="253">
        <f t="shared" si="10"/>
        <v>-17598.818181818184</v>
      </c>
      <c r="F168" s="205">
        <f t="shared" si="11"/>
        <v>-0.2522332480338558</v>
      </c>
      <c r="G168" s="254"/>
      <c r="H168" s="188"/>
    </row>
    <row r="169" spans="1:8" ht="12.75" customHeight="1">
      <c r="A169" s="186">
        <v>19</v>
      </c>
      <c r="B169" s="286" t="s">
        <v>245</v>
      </c>
      <c r="C169" s="186">
        <v>142766</v>
      </c>
      <c r="D169" s="253">
        <v>127868.81818181818</v>
      </c>
      <c r="E169" s="253">
        <f t="shared" si="10"/>
        <v>-14897.181818181823</v>
      </c>
      <c r="F169" s="205">
        <f t="shared" si="11"/>
        <v>-0.10434684601503036</v>
      </c>
      <c r="G169" s="254"/>
      <c r="H169" s="188"/>
    </row>
    <row r="170" spans="1:8" s="219" customFormat="1" ht="12.75" customHeight="1">
      <c r="A170" s="186">
        <v>20</v>
      </c>
      <c r="B170" s="286" t="s">
        <v>246</v>
      </c>
      <c r="C170" s="186">
        <v>55581</v>
      </c>
      <c r="D170" s="253">
        <v>52120.63636363636</v>
      </c>
      <c r="E170" s="253">
        <f t="shared" si="10"/>
        <v>-3460.3636363636397</v>
      </c>
      <c r="F170" s="205">
        <f t="shared" si="11"/>
        <v>-0.062258031276221</v>
      </c>
      <c r="G170" s="254"/>
      <c r="H170" s="188"/>
    </row>
    <row r="171" spans="1:8" ht="12.75" customHeight="1">
      <c r="A171" s="186">
        <v>21</v>
      </c>
      <c r="B171" s="286" t="s">
        <v>247</v>
      </c>
      <c r="C171" s="186">
        <v>102780</v>
      </c>
      <c r="D171" s="253">
        <v>90964.90909090909</v>
      </c>
      <c r="E171" s="253">
        <f aca="true" t="shared" si="12" ref="E171:E180">D171-C171</f>
        <v>-11815.090909090912</v>
      </c>
      <c r="F171" s="205">
        <f aca="true" t="shared" si="13" ref="F171:F180">E171/C171</f>
        <v>-0.11495515576075999</v>
      </c>
      <c r="G171" s="254"/>
      <c r="H171" s="188"/>
    </row>
    <row r="172" spans="1:8" ht="12.75" customHeight="1">
      <c r="A172" s="186">
        <v>22</v>
      </c>
      <c r="B172" s="286" t="s">
        <v>248</v>
      </c>
      <c r="C172" s="186">
        <v>67337</v>
      </c>
      <c r="D172" s="253">
        <v>57554</v>
      </c>
      <c r="E172" s="253">
        <f t="shared" si="12"/>
        <v>-9783</v>
      </c>
      <c r="F172" s="205">
        <f t="shared" si="13"/>
        <v>-0.14528416769383845</v>
      </c>
      <c r="G172" s="254"/>
      <c r="H172" s="188"/>
    </row>
    <row r="173" spans="1:8" ht="12.75" customHeight="1">
      <c r="A173" s="186">
        <v>23</v>
      </c>
      <c r="B173" s="286" t="s">
        <v>249</v>
      </c>
      <c r="C173" s="186">
        <v>118840</v>
      </c>
      <c r="D173" s="253">
        <v>88585.18181818182</v>
      </c>
      <c r="E173" s="253">
        <f t="shared" si="12"/>
        <v>-30254.818181818177</v>
      </c>
      <c r="F173" s="205">
        <f t="shared" si="13"/>
        <v>-0.2545844680395336</v>
      </c>
      <c r="G173" s="254"/>
      <c r="H173" s="188"/>
    </row>
    <row r="174" spans="1:8" ht="12.75" customHeight="1">
      <c r="A174" s="186">
        <v>24</v>
      </c>
      <c r="B174" s="286" t="s">
        <v>250</v>
      </c>
      <c r="C174" s="186">
        <v>92473</v>
      </c>
      <c r="D174" s="253">
        <v>87598.36363636363</v>
      </c>
      <c r="E174" s="253">
        <f t="shared" si="12"/>
        <v>-4874.636363636368</v>
      </c>
      <c r="F174" s="205">
        <f t="shared" si="13"/>
        <v>-0.05271415833417719</v>
      </c>
      <c r="G174" s="254"/>
      <c r="H174" s="188"/>
    </row>
    <row r="175" spans="1:8" ht="12.75" customHeight="1">
      <c r="A175" s="186">
        <v>25</v>
      </c>
      <c r="B175" s="286" t="s">
        <v>251</v>
      </c>
      <c r="C175" s="186">
        <v>59946</v>
      </c>
      <c r="D175" s="253">
        <v>52898.818181818184</v>
      </c>
      <c r="E175" s="253">
        <f t="shared" si="12"/>
        <v>-7047.181818181816</v>
      </c>
      <c r="F175" s="205">
        <f t="shared" si="13"/>
        <v>-0.11755883325295793</v>
      </c>
      <c r="G175" s="254"/>
      <c r="H175" s="188"/>
    </row>
    <row r="176" spans="1:8" ht="12.75" customHeight="1">
      <c r="A176" s="186">
        <v>26</v>
      </c>
      <c r="B176" s="286" t="s">
        <v>252</v>
      </c>
      <c r="C176" s="186">
        <v>159295</v>
      </c>
      <c r="D176" s="253">
        <v>137119.81818181818</v>
      </c>
      <c r="E176" s="253">
        <f t="shared" si="12"/>
        <v>-22175.181818181823</v>
      </c>
      <c r="F176" s="205">
        <f t="shared" si="13"/>
        <v>-0.1392082728157307</v>
      </c>
      <c r="G176" s="254"/>
      <c r="H176" s="188"/>
    </row>
    <row r="177" spans="1:8" ht="12.75" customHeight="1">
      <c r="A177" s="186">
        <v>27</v>
      </c>
      <c r="B177" s="286" t="s">
        <v>253</v>
      </c>
      <c r="C177" s="186">
        <v>81053</v>
      </c>
      <c r="D177" s="253">
        <v>72322.09090909091</v>
      </c>
      <c r="E177" s="253">
        <f t="shared" si="12"/>
        <v>-8730.909090909088</v>
      </c>
      <c r="F177" s="205">
        <f t="shared" si="13"/>
        <v>-0.10771851863483262</v>
      </c>
      <c r="G177" s="254"/>
      <c r="H177" s="188"/>
    </row>
    <row r="178" spans="1:8" ht="12.75" customHeight="1">
      <c r="A178" s="186">
        <v>28</v>
      </c>
      <c r="B178" s="286" t="s">
        <v>254</v>
      </c>
      <c r="C178" s="186">
        <v>130350</v>
      </c>
      <c r="D178" s="253">
        <v>118290.45454545454</v>
      </c>
      <c r="E178" s="253">
        <f t="shared" si="12"/>
        <v>-12059.545454545456</v>
      </c>
      <c r="F178" s="205">
        <f t="shared" si="13"/>
        <v>-0.09251665097464869</v>
      </c>
      <c r="G178" s="254"/>
      <c r="H178" s="188"/>
    </row>
    <row r="179" spans="1:8" ht="12.75" customHeight="1">
      <c r="A179" s="186">
        <v>29</v>
      </c>
      <c r="B179" s="286" t="s">
        <v>255</v>
      </c>
      <c r="C179" s="186">
        <v>84696</v>
      </c>
      <c r="D179" s="253">
        <v>66896.72727272728</v>
      </c>
      <c r="E179" s="253">
        <f t="shared" si="12"/>
        <v>-17799.27272727272</v>
      </c>
      <c r="F179" s="205">
        <f t="shared" si="13"/>
        <v>-0.2101548210927638</v>
      </c>
      <c r="G179" s="254"/>
      <c r="H179" s="188"/>
    </row>
    <row r="180" spans="1:8" ht="12.75" customHeight="1">
      <c r="A180" s="186">
        <v>30</v>
      </c>
      <c r="B180" s="286" t="s">
        <v>256</v>
      </c>
      <c r="C180" s="186">
        <v>157777</v>
      </c>
      <c r="D180" s="253">
        <v>157556.9090909091</v>
      </c>
      <c r="E180" s="253">
        <f t="shared" si="12"/>
        <v>-220.09090909091174</v>
      </c>
      <c r="F180" s="205">
        <f t="shared" si="13"/>
        <v>-0.0013949492580725437</v>
      </c>
      <c r="G180" s="254"/>
      <c r="H180" s="188"/>
    </row>
    <row r="181" spans="1:8" ht="12.75" customHeight="1">
      <c r="A181" s="186">
        <v>31</v>
      </c>
      <c r="B181" s="286" t="s">
        <v>257</v>
      </c>
      <c r="C181" s="186">
        <v>166280</v>
      </c>
      <c r="D181" s="253">
        <v>161661.9090909091</v>
      </c>
      <c r="E181" s="253">
        <f t="shared" si="10"/>
        <v>-4618.090909090912</v>
      </c>
      <c r="F181" s="205">
        <f t="shared" si="11"/>
        <v>-0.027772978765280922</v>
      </c>
      <c r="G181" s="254"/>
      <c r="H181" s="188"/>
    </row>
    <row r="182" spans="1:8" ht="12.75" customHeight="1">
      <c r="A182" s="186">
        <v>32</v>
      </c>
      <c r="B182" s="286" t="s">
        <v>258</v>
      </c>
      <c r="C182" s="186">
        <v>115241</v>
      </c>
      <c r="D182" s="253">
        <v>92595.63636363637</v>
      </c>
      <c r="E182" s="253">
        <f t="shared" si="10"/>
        <v>-22645.363636363632</v>
      </c>
      <c r="F182" s="205">
        <f t="shared" si="11"/>
        <v>-0.19650440065917193</v>
      </c>
      <c r="G182" s="254"/>
      <c r="H182" s="188" t="s">
        <v>12</v>
      </c>
    </row>
    <row r="183" spans="1:8" ht="12.75" customHeight="1">
      <c r="A183" s="34"/>
      <c r="B183" s="1" t="s">
        <v>27</v>
      </c>
      <c r="C183" s="16">
        <v>2918479</v>
      </c>
      <c r="D183" s="139">
        <v>2569084.4545454546</v>
      </c>
      <c r="E183" s="139">
        <f t="shared" si="10"/>
        <v>-349394.5454545454</v>
      </c>
      <c r="F183" s="137">
        <f t="shared" si="11"/>
        <v>-0.11971802622343536</v>
      </c>
      <c r="G183" s="31"/>
      <c r="H183" s="10" t="s">
        <v>12</v>
      </c>
    </row>
    <row r="184" spans="1:7" ht="12.75" customHeight="1">
      <c r="A184" s="25"/>
      <c r="B184" s="36"/>
      <c r="C184" s="37"/>
      <c r="D184" s="37"/>
      <c r="E184" s="37"/>
      <c r="F184" s="38"/>
      <c r="G184" s="31"/>
    </row>
    <row r="185" spans="1:7" ht="15.75" customHeight="1">
      <c r="A185" s="323" t="s">
        <v>146</v>
      </c>
      <c r="B185" s="323"/>
      <c r="C185" s="323"/>
      <c r="D185" s="323"/>
      <c r="E185" s="323"/>
      <c r="F185" s="323"/>
      <c r="G185" s="31"/>
    </row>
    <row r="186" spans="1:7" ht="75.75" customHeight="1">
      <c r="A186" s="16" t="s">
        <v>20</v>
      </c>
      <c r="B186" s="16" t="s">
        <v>21</v>
      </c>
      <c r="C186" s="16" t="s">
        <v>147</v>
      </c>
      <c r="D186" s="16" t="s">
        <v>99</v>
      </c>
      <c r="E186" s="29" t="s">
        <v>6</v>
      </c>
      <c r="F186" s="16" t="s">
        <v>28</v>
      </c>
      <c r="G186" s="31"/>
    </row>
    <row r="187" spans="1:7" ht="12.75" customHeight="1">
      <c r="A187" s="16">
        <v>1</v>
      </c>
      <c r="B187" s="16">
        <v>2</v>
      </c>
      <c r="C187" s="16">
        <v>3</v>
      </c>
      <c r="D187" s="16">
        <v>4</v>
      </c>
      <c r="E187" s="16" t="s">
        <v>29</v>
      </c>
      <c r="F187" s="16">
        <v>6</v>
      </c>
      <c r="G187" s="31"/>
    </row>
    <row r="188" spans="1:7" ht="12.75" customHeight="1">
      <c r="A188" s="186">
        <v>1</v>
      </c>
      <c r="B188" s="286" t="s">
        <v>227</v>
      </c>
      <c r="C188" s="186">
        <v>34988</v>
      </c>
      <c r="D188" s="253">
        <v>31399.18181818182</v>
      </c>
      <c r="E188" s="253">
        <f aca="true" t="shared" si="14" ref="E188:E220">D188-C188</f>
        <v>-3588.81818181818</v>
      </c>
      <c r="F188" s="205">
        <f aca="true" t="shared" si="15" ref="F188:F220">E188/C188</f>
        <v>-0.10257283016514748</v>
      </c>
      <c r="G188" s="31"/>
    </row>
    <row r="189" spans="1:7" ht="12.75" customHeight="1">
      <c r="A189" s="186">
        <v>2</v>
      </c>
      <c r="B189" s="286" t="s">
        <v>228</v>
      </c>
      <c r="C189" s="186">
        <v>81208</v>
      </c>
      <c r="D189" s="253">
        <v>71995</v>
      </c>
      <c r="E189" s="253">
        <f t="shared" si="14"/>
        <v>-9213</v>
      </c>
      <c r="F189" s="205">
        <f t="shared" si="15"/>
        <v>-0.11344941385085214</v>
      </c>
      <c r="G189" s="31"/>
    </row>
    <row r="190" spans="1:7" ht="12.75" customHeight="1">
      <c r="A190" s="186">
        <v>3</v>
      </c>
      <c r="B190" s="286" t="s">
        <v>229</v>
      </c>
      <c r="C190" s="186">
        <v>71116</v>
      </c>
      <c r="D190" s="253">
        <v>67976.63636363637</v>
      </c>
      <c r="E190" s="253">
        <f t="shared" si="14"/>
        <v>-3139.3636363636324</v>
      </c>
      <c r="F190" s="205">
        <f t="shared" si="15"/>
        <v>-0.04414426621806109</v>
      </c>
      <c r="G190" s="31"/>
    </row>
    <row r="191" spans="1:7" ht="12.75" customHeight="1">
      <c r="A191" s="186">
        <v>4</v>
      </c>
      <c r="B191" s="286" t="s">
        <v>230</v>
      </c>
      <c r="C191" s="186">
        <v>81022</v>
      </c>
      <c r="D191" s="253">
        <v>76037.45454545454</v>
      </c>
      <c r="E191" s="253">
        <f t="shared" si="14"/>
        <v>-4984.545454545456</v>
      </c>
      <c r="F191" s="205">
        <f t="shared" si="15"/>
        <v>-0.0615208888270526</v>
      </c>
      <c r="G191" s="31"/>
    </row>
    <row r="192" spans="1:7" ht="12.75" customHeight="1">
      <c r="A192" s="186">
        <v>5</v>
      </c>
      <c r="B192" s="286" t="s">
        <v>231</v>
      </c>
      <c r="C192" s="186">
        <v>60246</v>
      </c>
      <c r="D192" s="253">
        <v>55239.181818181816</v>
      </c>
      <c r="E192" s="253">
        <f t="shared" si="14"/>
        <v>-5006.818181818184</v>
      </c>
      <c r="F192" s="205">
        <f t="shared" si="15"/>
        <v>-0.083106234137008</v>
      </c>
      <c r="G192" s="31"/>
    </row>
    <row r="193" spans="1:7" ht="12.75" customHeight="1">
      <c r="A193" s="186">
        <v>6</v>
      </c>
      <c r="B193" s="286" t="s">
        <v>232</v>
      </c>
      <c r="C193" s="186">
        <v>79238</v>
      </c>
      <c r="D193" s="253">
        <v>74730.45454545454</v>
      </c>
      <c r="E193" s="253">
        <f t="shared" si="14"/>
        <v>-4507.545454545456</v>
      </c>
      <c r="F193" s="205">
        <f t="shared" si="15"/>
        <v>-0.056886158844815064</v>
      </c>
      <c r="G193" s="31"/>
    </row>
    <row r="194" spans="1:7" ht="12.75" customHeight="1">
      <c r="A194" s="186">
        <v>7</v>
      </c>
      <c r="B194" s="286" t="s">
        <v>233</v>
      </c>
      <c r="C194" s="186">
        <v>62821</v>
      </c>
      <c r="D194" s="253">
        <v>55998.454545454544</v>
      </c>
      <c r="E194" s="253">
        <f t="shared" si="14"/>
        <v>-6822.545454545456</v>
      </c>
      <c r="F194" s="205">
        <f t="shared" si="15"/>
        <v>-0.10860294255974047</v>
      </c>
      <c r="G194" s="31"/>
    </row>
    <row r="195" spans="1:7" ht="12.75" customHeight="1">
      <c r="A195" s="186">
        <v>8</v>
      </c>
      <c r="B195" s="286" t="s">
        <v>234</v>
      </c>
      <c r="C195" s="186">
        <v>92805</v>
      </c>
      <c r="D195" s="253">
        <v>89108</v>
      </c>
      <c r="E195" s="253">
        <f t="shared" si="14"/>
        <v>-3697</v>
      </c>
      <c r="F195" s="205">
        <f t="shared" si="15"/>
        <v>-0.039836215721135715</v>
      </c>
      <c r="G195" s="31"/>
    </row>
    <row r="196" spans="1:7" ht="12.75" customHeight="1">
      <c r="A196" s="186">
        <v>9</v>
      </c>
      <c r="B196" s="286" t="s">
        <v>235</v>
      </c>
      <c r="C196" s="186">
        <v>49380</v>
      </c>
      <c r="D196" s="253">
        <v>44857.90909090909</v>
      </c>
      <c r="E196" s="253">
        <f t="shared" si="14"/>
        <v>-4522.090909090912</v>
      </c>
      <c r="F196" s="205">
        <f t="shared" si="15"/>
        <v>-0.09157737766486253</v>
      </c>
      <c r="G196" s="31"/>
    </row>
    <row r="197" spans="1:7" ht="12.75" customHeight="1">
      <c r="A197" s="186">
        <v>10</v>
      </c>
      <c r="B197" s="286" t="s">
        <v>236</v>
      </c>
      <c r="C197" s="186">
        <v>32998</v>
      </c>
      <c r="D197" s="253">
        <v>30081.545454545456</v>
      </c>
      <c r="E197" s="253">
        <f t="shared" si="14"/>
        <v>-2916.454545454544</v>
      </c>
      <c r="F197" s="205">
        <f t="shared" si="15"/>
        <v>-0.08838276699965283</v>
      </c>
      <c r="G197" s="31"/>
    </row>
    <row r="198" spans="1:7" ht="12.75" customHeight="1">
      <c r="A198" s="186">
        <v>11</v>
      </c>
      <c r="B198" s="286" t="s">
        <v>237</v>
      </c>
      <c r="C198" s="186">
        <v>67735</v>
      </c>
      <c r="D198" s="253">
        <v>63561.545454545456</v>
      </c>
      <c r="E198" s="253">
        <f t="shared" si="14"/>
        <v>-4173.454545454544</v>
      </c>
      <c r="F198" s="205">
        <f t="shared" si="15"/>
        <v>-0.06161444667386941</v>
      </c>
      <c r="G198" s="31"/>
    </row>
    <row r="199" spans="1:7" ht="12.75" customHeight="1">
      <c r="A199" s="186">
        <v>12</v>
      </c>
      <c r="B199" s="286" t="s">
        <v>238</v>
      </c>
      <c r="C199" s="186">
        <v>91042</v>
      </c>
      <c r="D199" s="253">
        <v>67496.63636363637</v>
      </c>
      <c r="E199" s="253">
        <f t="shared" si="14"/>
        <v>-23545.363636363632</v>
      </c>
      <c r="F199" s="205">
        <f t="shared" si="15"/>
        <v>-0.25862089624968293</v>
      </c>
      <c r="G199" s="31"/>
    </row>
    <row r="200" spans="1:7" ht="12.75" customHeight="1">
      <c r="A200" s="186">
        <v>13</v>
      </c>
      <c r="B200" s="286" t="s">
        <v>239</v>
      </c>
      <c r="C200" s="186">
        <v>69648</v>
      </c>
      <c r="D200" s="253">
        <v>61112.09090909091</v>
      </c>
      <c r="E200" s="253">
        <f t="shared" si="14"/>
        <v>-8535.909090909088</v>
      </c>
      <c r="F200" s="205">
        <f t="shared" si="15"/>
        <v>-0.12255784934110223</v>
      </c>
      <c r="G200" s="31"/>
    </row>
    <row r="201" spans="1:7" ht="12.75" customHeight="1">
      <c r="A201" s="186">
        <v>14</v>
      </c>
      <c r="B201" s="286" t="s">
        <v>240</v>
      </c>
      <c r="C201" s="186">
        <v>47612</v>
      </c>
      <c r="D201" s="253">
        <v>41657.27272727273</v>
      </c>
      <c r="E201" s="253">
        <f t="shared" si="14"/>
        <v>-5954.727272727272</v>
      </c>
      <c r="F201" s="205">
        <f t="shared" si="15"/>
        <v>-0.12506778275912106</v>
      </c>
      <c r="G201" s="31"/>
    </row>
    <row r="202" spans="1:7" ht="12.75" customHeight="1">
      <c r="A202" s="186">
        <v>15</v>
      </c>
      <c r="B202" s="286" t="s">
        <v>241</v>
      </c>
      <c r="C202" s="186">
        <v>21494</v>
      </c>
      <c r="D202" s="253">
        <v>17243.636363636364</v>
      </c>
      <c r="E202" s="253">
        <f t="shared" si="14"/>
        <v>-4250.363636363636</v>
      </c>
      <c r="F202" s="205">
        <f t="shared" si="15"/>
        <v>-0.19774651699840123</v>
      </c>
      <c r="G202" s="31"/>
    </row>
    <row r="203" spans="1:7" ht="12.75" customHeight="1">
      <c r="A203" s="186">
        <v>16</v>
      </c>
      <c r="B203" s="286" t="s">
        <v>242</v>
      </c>
      <c r="C203" s="186">
        <v>26043</v>
      </c>
      <c r="D203" s="253">
        <v>20201</v>
      </c>
      <c r="E203" s="253">
        <f t="shared" si="14"/>
        <v>-5842</v>
      </c>
      <c r="F203" s="205">
        <f t="shared" si="15"/>
        <v>-0.22432131474868486</v>
      </c>
      <c r="G203" s="31"/>
    </row>
    <row r="204" spans="1:7" ht="12.75" customHeight="1">
      <c r="A204" s="186">
        <v>17</v>
      </c>
      <c r="B204" s="286" t="s">
        <v>243</v>
      </c>
      <c r="C204" s="186">
        <v>67174</v>
      </c>
      <c r="D204" s="253">
        <v>61059.09090909091</v>
      </c>
      <c r="E204" s="253">
        <f t="shared" si="14"/>
        <v>-6114.909090909088</v>
      </c>
      <c r="F204" s="205">
        <f t="shared" si="15"/>
        <v>-0.091030891280988</v>
      </c>
      <c r="G204" s="31"/>
    </row>
    <row r="205" spans="1:7" ht="12.75" customHeight="1">
      <c r="A205" s="186">
        <v>18</v>
      </c>
      <c r="B205" s="286" t="s">
        <v>244</v>
      </c>
      <c r="C205" s="186">
        <v>46487</v>
      </c>
      <c r="D205" s="253">
        <v>39608.545454545456</v>
      </c>
      <c r="E205" s="253">
        <f t="shared" si="14"/>
        <v>-6878.454545454544</v>
      </c>
      <c r="F205" s="205">
        <f t="shared" si="15"/>
        <v>-0.14796512025844955</v>
      </c>
      <c r="G205" s="31"/>
    </row>
    <row r="206" spans="1:7" ht="12.75" customHeight="1">
      <c r="A206" s="186">
        <v>19</v>
      </c>
      <c r="B206" s="286" t="s">
        <v>245</v>
      </c>
      <c r="C206" s="186">
        <v>115305</v>
      </c>
      <c r="D206" s="253">
        <v>98650.36363636363</v>
      </c>
      <c r="E206" s="253">
        <f t="shared" si="14"/>
        <v>-16654.636363636368</v>
      </c>
      <c r="F206" s="205">
        <f t="shared" si="15"/>
        <v>-0.14443984531144674</v>
      </c>
      <c r="G206" s="31"/>
    </row>
    <row r="207" spans="1:7" ht="12.75" customHeight="1">
      <c r="A207" s="186">
        <v>20</v>
      </c>
      <c r="B207" s="286" t="s">
        <v>246</v>
      </c>
      <c r="C207" s="186">
        <v>47266</v>
      </c>
      <c r="D207" s="253">
        <v>43494.545454545456</v>
      </c>
      <c r="E207" s="253">
        <f t="shared" si="14"/>
        <v>-3771.454545454544</v>
      </c>
      <c r="F207" s="205">
        <f t="shared" si="15"/>
        <v>-0.07979212426383751</v>
      </c>
      <c r="G207" s="31"/>
    </row>
    <row r="208" spans="1:7" ht="12.75" customHeight="1">
      <c r="A208" s="186">
        <v>21</v>
      </c>
      <c r="B208" s="286" t="s">
        <v>247</v>
      </c>
      <c r="C208" s="186">
        <v>89944</v>
      </c>
      <c r="D208" s="253">
        <v>75528.63636363637</v>
      </c>
      <c r="E208" s="253">
        <f aca="true" t="shared" si="16" ref="E208:E217">D208-C208</f>
        <v>-14415.363636363632</v>
      </c>
      <c r="F208" s="205">
        <f aca="true" t="shared" si="17" ref="F208:F217">E208/C208</f>
        <v>-0.16027043089437465</v>
      </c>
      <c r="G208" s="31"/>
    </row>
    <row r="209" spans="1:7" ht="12.75" customHeight="1">
      <c r="A209" s="186">
        <v>22</v>
      </c>
      <c r="B209" s="286" t="s">
        <v>248</v>
      </c>
      <c r="C209" s="186">
        <v>47449</v>
      </c>
      <c r="D209" s="253">
        <v>40172.181818181816</v>
      </c>
      <c r="E209" s="253">
        <f t="shared" si="16"/>
        <v>-7276.818181818184</v>
      </c>
      <c r="F209" s="205">
        <f t="shared" si="17"/>
        <v>-0.15336083335408932</v>
      </c>
      <c r="G209" s="31"/>
    </row>
    <row r="210" spans="1:7" ht="12.75" customHeight="1">
      <c r="A210" s="186">
        <v>23</v>
      </c>
      <c r="B210" s="286" t="s">
        <v>249</v>
      </c>
      <c r="C210" s="186">
        <v>89470</v>
      </c>
      <c r="D210" s="253">
        <v>87235.72727272728</v>
      </c>
      <c r="E210" s="253">
        <f t="shared" si="16"/>
        <v>-2234.2727272727207</v>
      </c>
      <c r="F210" s="205">
        <f t="shared" si="17"/>
        <v>-0.024972311694117812</v>
      </c>
      <c r="G210" s="31"/>
    </row>
    <row r="211" spans="1:7" ht="12.75" customHeight="1">
      <c r="A211" s="186">
        <v>24</v>
      </c>
      <c r="B211" s="286" t="s">
        <v>250</v>
      </c>
      <c r="C211" s="186">
        <v>86278</v>
      </c>
      <c r="D211" s="253">
        <v>81127.18181818182</v>
      </c>
      <c r="E211" s="253">
        <f t="shared" si="16"/>
        <v>-5150.8181818181765</v>
      </c>
      <c r="F211" s="205">
        <f t="shared" si="17"/>
        <v>-0.05970025014277309</v>
      </c>
      <c r="G211" s="31"/>
    </row>
    <row r="212" spans="1:7" ht="12.75" customHeight="1">
      <c r="A212" s="186">
        <v>25</v>
      </c>
      <c r="B212" s="286" t="s">
        <v>251</v>
      </c>
      <c r="C212" s="186">
        <v>54125</v>
      </c>
      <c r="D212" s="253">
        <v>46050.454545454544</v>
      </c>
      <c r="E212" s="253">
        <f t="shared" si="16"/>
        <v>-8074.545454545456</v>
      </c>
      <c r="F212" s="205">
        <f t="shared" si="17"/>
        <v>-0.14918328784379595</v>
      </c>
      <c r="G212" s="31"/>
    </row>
    <row r="213" spans="1:7" ht="12.75" customHeight="1">
      <c r="A213" s="186">
        <v>26</v>
      </c>
      <c r="B213" s="286" t="s">
        <v>252</v>
      </c>
      <c r="C213" s="186">
        <v>114281</v>
      </c>
      <c r="D213" s="253">
        <v>92264.54545454546</v>
      </c>
      <c r="E213" s="253">
        <f t="shared" si="16"/>
        <v>-22016.454545454544</v>
      </c>
      <c r="F213" s="205">
        <f t="shared" si="17"/>
        <v>-0.19265192416459906</v>
      </c>
      <c r="G213" s="31"/>
    </row>
    <row r="214" spans="1:7" ht="12.75" customHeight="1">
      <c r="A214" s="186">
        <v>27</v>
      </c>
      <c r="B214" s="286" t="s">
        <v>253</v>
      </c>
      <c r="C214" s="186">
        <v>66811</v>
      </c>
      <c r="D214" s="253">
        <v>61430.454545454544</v>
      </c>
      <c r="E214" s="253">
        <f t="shared" si="16"/>
        <v>-5380.545454545456</v>
      </c>
      <c r="F214" s="205">
        <f t="shared" si="17"/>
        <v>-0.08053382608470844</v>
      </c>
      <c r="G214" s="31"/>
    </row>
    <row r="215" spans="1:7" ht="12.75" customHeight="1">
      <c r="A215" s="186">
        <v>28</v>
      </c>
      <c r="B215" s="286" t="s">
        <v>254</v>
      </c>
      <c r="C215" s="186">
        <v>92334</v>
      </c>
      <c r="D215" s="253">
        <v>86714.18181818182</v>
      </c>
      <c r="E215" s="253">
        <f t="shared" si="16"/>
        <v>-5619.8181818181765</v>
      </c>
      <c r="F215" s="205">
        <f t="shared" si="17"/>
        <v>-0.06086401739140703</v>
      </c>
      <c r="G215" s="31"/>
    </row>
    <row r="216" spans="1:7" ht="12.75" customHeight="1">
      <c r="A216" s="186">
        <v>29</v>
      </c>
      <c r="B216" s="286" t="s">
        <v>255</v>
      </c>
      <c r="C216" s="186">
        <v>70549</v>
      </c>
      <c r="D216" s="253">
        <v>43111.27272727273</v>
      </c>
      <c r="E216" s="253">
        <f t="shared" si="16"/>
        <v>-27437.727272727272</v>
      </c>
      <c r="F216" s="205">
        <f t="shared" si="17"/>
        <v>-0.3889173095682047</v>
      </c>
      <c r="G216" s="31"/>
    </row>
    <row r="217" spans="1:7" ht="12.75" customHeight="1">
      <c r="A217" s="186">
        <v>30</v>
      </c>
      <c r="B217" s="286" t="s">
        <v>256</v>
      </c>
      <c r="C217" s="186">
        <v>145092</v>
      </c>
      <c r="D217" s="253">
        <v>124316.81818181818</v>
      </c>
      <c r="E217" s="253">
        <f t="shared" si="16"/>
        <v>-20775.181818181823</v>
      </c>
      <c r="F217" s="205">
        <f t="shared" si="17"/>
        <v>-0.14318626676992408</v>
      </c>
      <c r="G217" s="31"/>
    </row>
    <row r="218" spans="1:8" ht="12.75" customHeight="1">
      <c r="A218" s="186">
        <v>31</v>
      </c>
      <c r="B218" s="286" t="s">
        <v>257</v>
      </c>
      <c r="C218" s="186">
        <v>127256</v>
      </c>
      <c r="D218" s="253">
        <v>114420.90909090909</v>
      </c>
      <c r="E218" s="253">
        <f t="shared" si="14"/>
        <v>-12835.090909090912</v>
      </c>
      <c r="F218" s="205">
        <f t="shared" si="15"/>
        <v>-0.10086039879527026</v>
      </c>
      <c r="G218" s="31" t="s">
        <v>12</v>
      </c>
      <c r="H218" s="10" t="s">
        <v>12</v>
      </c>
    </row>
    <row r="219" spans="1:8" ht="12.75" customHeight="1">
      <c r="A219" s="186">
        <v>32</v>
      </c>
      <c r="B219" s="286" t="s">
        <v>258</v>
      </c>
      <c r="C219" s="186">
        <v>76849</v>
      </c>
      <c r="D219" s="253">
        <v>73004</v>
      </c>
      <c r="E219" s="253">
        <f t="shared" si="14"/>
        <v>-3845</v>
      </c>
      <c r="F219" s="205">
        <f t="shared" si="15"/>
        <v>-0.05003318195422191</v>
      </c>
      <c r="G219" s="31"/>
      <c r="H219" s="10" t="s">
        <v>12</v>
      </c>
    </row>
    <row r="220" spans="1:7" ht="12.75" customHeight="1">
      <c r="A220" s="34"/>
      <c r="B220" s="1" t="s">
        <v>27</v>
      </c>
      <c r="C220" s="16">
        <v>2306066</v>
      </c>
      <c r="D220" s="139">
        <v>2036884.9090909092</v>
      </c>
      <c r="E220" s="139">
        <f t="shared" si="14"/>
        <v>-269181.0909090908</v>
      </c>
      <c r="F220" s="137">
        <f t="shared" si="15"/>
        <v>-0.1167274010843969</v>
      </c>
      <c r="G220" s="31"/>
    </row>
    <row r="221" spans="1:7" ht="12.75" customHeight="1">
      <c r="A221" s="40"/>
      <c r="B221" s="2"/>
      <c r="C221" s="44"/>
      <c r="D221" s="45"/>
      <c r="E221" s="46"/>
      <c r="F221" s="38"/>
      <c r="G221" s="31"/>
    </row>
    <row r="222" spans="1:7" ht="12.75" customHeight="1">
      <c r="A222" s="25"/>
      <c r="B222" s="32"/>
      <c r="C222" s="32"/>
      <c r="D222" s="32"/>
      <c r="E222" s="32"/>
      <c r="G222" s="31"/>
    </row>
    <row r="223" spans="1:7" ht="12.75" customHeight="1">
      <c r="A223" s="323" t="s">
        <v>148</v>
      </c>
      <c r="B223" s="323"/>
      <c r="C223" s="323"/>
      <c r="D223" s="323"/>
      <c r="E223" s="323"/>
      <c r="F223" s="323"/>
      <c r="G223" s="323"/>
    </row>
    <row r="224" spans="1:7" ht="69.75" customHeight="1">
      <c r="A224" s="16" t="s">
        <v>20</v>
      </c>
      <c r="B224" s="16" t="s">
        <v>21</v>
      </c>
      <c r="C224" s="16" t="s">
        <v>149</v>
      </c>
      <c r="D224" s="16" t="s">
        <v>99</v>
      </c>
      <c r="E224" s="29" t="s">
        <v>6</v>
      </c>
      <c r="F224" s="16" t="s">
        <v>28</v>
      </c>
      <c r="G224" s="31"/>
    </row>
    <row r="225" spans="1:7" ht="12.75" customHeight="1">
      <c r="A225" s="16">
        <v>1</v>
      </c>
      <c r="B225" s="16">
        <v>2</v>
      </c>
      <c r="C225" s="16">
        <v>3</v>
      </c>
      <c r="D225" s="16">
        <v>4</v>
      </c>
      <c r="E225" s="16" t="s">
        <v>29</v>
      </c>
      <c r="F225" s="16">
        <v>6</v>
      </c>
      <c r="G225" s="31"/>
    </row>
    <row r="226" spans="1:7" ht="12.75" customHeight="1">
      <c r="A226" s="18">
        <v>1</v>
      </c>
      <c r="B226" s="286" t="s">
        <v>227</v>
      </c>
      <c r="C226" s="140">
        <v>40377</v>
      </c>
      <c r="D226" s="253">
        <v>39604.09090909091</v>
      </c>
      <c r="E226" s="140">
        <f>D226-C226</f>
        <v>-772.9090909090883</v>
      </c>
      <c r="F226" s="138">
        <f>E226/C226</f>
        <v>-0.019142310991631082</v>
      </c>
      <c r="G226" s="31"/>
    </row>
    <row r="227" spans="1:7" ht="12.75" customHeight="1">
      <c r="A227" s="18">
        <v>2</v>
      </c>
      <c r="B227" s="286" t="s">
        <v>228</v>
      </c>
      <c r="C227" s="140">
        <v>67348</v>
      </c>
      <c r="D227" s="253">
        <v>65263.818181818184</v>
      </c>
      <c r="E227" s="140">
        <f aca="true" t="shared" si="18" ref="E227:E257">D227-C227</f>
        <v>-2084.181818181816</v>
      </c>
      <c r="F227" s="138">
        <f aca="true" t="shared" si="19" ref="F227:F257">E227/C227</f>
        <v>-0.03094645450765897</v>
      </c>
      <c r="G227" s="31"/>
    </row>
    <row r="228" spans="1:7" ht="12.75" customHeight="1">
      <c r="A228" s="18">
        <v>3</v>
      </c>
      <c r="B228" s="286" t="s">
        <v>229</v>
      </c>
      <c r="C228" s="140">
        <v>84751</v>
      </c>
      <c r="D228" s="253">
        <v>83110.81818181818</v>
      </c>
      <c r="E228" s="140">
        <f t="shared" si="18"/>
        <v>-1640.1818181818235</v>
      </c>
      <c r="F228" s="138">
        <f t="shared" si="19"/>
        <v>-0.019352949442269986</v>
      </c>
      <c r="G228" s="31"/>
    </row>
    <row r="229" spans="1:7" ht="12.75" customHeight="1">
      <c r="A229" s="18">
        <v>4</v>
      </c>
      <c r="B229" s="286" t="s">
        <v>230</v>
      </c>
      <c r="C229" s="140">
        <v>98126</v>
      </c>
      <c r="D229" s="253">
        <v>96183.63636363637</v>
      </c>
      <c r="E229" s="140">
        <f t="shared" si="18"/>
        <v>-1942.3636363636324</v>
      </c>
      <c r="F229" s="138">
        <f t="shared" si="19"/>
        <v>-0.019794586922565197</v>
      </c>
      <c r="G229" s="31"/>
    </row>
    <row r="230" spans="1:7" ht="12.75" customHeight="1">
      <c r="A230" s="18">
        <v>5</v>
      </c>
      <c r="B230" s="286" t="s">
        <v>231</v>
      </c>
      <c r="C230" s="140">
        <v>75239</v>
      </c>
      <c r="D230" s="253">
        <v>73687.72727272728</v>
      </c>
      <c r="E230" s="140">
        <f t="shared" si="18"/>
        <v>-1551.2727272727207</v>
      </c>
      <c r="F230" s="138">
        <f t="shared" si="19"/>
        <v>-0.020617933881002148</v>
      </c>
      <c r="G230" s="31"/>
    </row>
    <row r="231" spans="1:7" ht="12.75" customHeight="1">
      <c r="A231" s="18">
        <v>6</v>
      </c>
      <c r="B231" s="286" t="s">
        <v>232</v>
      </c>
      <c r="C231" s="140">
        <v>99993</v>
      </c>
      <c r="D231" s="253">
        <v>98218.09090909091</v>
      </c>
      <c r="E231" s="140">
        <f t="shared" si="18"/>
        <v>-1774.9090909090883</v>
      </c>
      <c r="F231" s="138">
        <f t="shared" si="19"/>
        <v>-0.017750333432431153</v>
      </c>
      <c r="G231" s="31"/>
    </row>
    <row r="232" spans="1:7" ht="12.75" customHeight="1">
      <c r="A232" s="18">
        <v>7</v>
      </c>
      <c r="B232" s="286" t="s">
        <v>233</v>
      </c>
      <c r="C232" s="140">
        <v>77391</v>
      </c>
      <c r="D232" s="253">
        <v>75910.63636363637</v>
      </c>
      <c r="E232" s="140">
        <f t="shared" si="18"/>
        <v>-1480.3636363636324</v>
      </c>
      <c r="F232" s="138">
        <f t="shared" si="19"/>
        <v>-0.019128369401656943</v>
      </c>
      <c r="G232" s="31"/>
    </row>
    <row r="233" spans="1:7" ht="12.75" customHeight="1">
      <c r="A233" s="18">
        <v>8</v>
      </c>
      <c r="B233" s="286" t="s">
        <v>234</v>
      </c>
      <c r="C233" s="140">
        <v>104047</v>
      </c>
      <c r="D233" s="253">
        <v>102055</v>
      </c>
      <c r="E233" s="140">
        <f t="shared" si="18"/>
        <v>-1992</v>
      </c>
      <c r="F233" s="138">
        <f t="shared" si="19"/>
        <v>-0.019145193998865898</v>
      </c>
      <c r="G233" s="31"/>
    </row>
    <row r="234" spans="1:7" ht="12.75" customHeight="1">
      <c r="A234" s="18">
        <v>9</v>
      </c>
      <c r="B234" s="286" t="s">
        <v>235</v>
      </c>
      <c r="C234" s="140">
        <v>44301</v>
      </c>
      <c r="D234" s="253">
        <v>43519.90909090909</v>
      </c>
      <c r="E234" s="140">
        <f t="shared" si="18"/>
        <v>-781.0909090909117</v>
      </c>
      <c r="F234" s="138">
        <f t="shared" si="19"/>
        <v>-0.017631450962527072</v>
      </c>
      <c r="G234" s="31"/>
    </row>
    <row r="235" spans="1:7" ht="12.75" customHeight="1">
      <c r="A235" s="18">
        <v>10</v>
      </c>
      <c r="B235" s="286" t="s">
        <v>236</v>
      </c>
      <c r="C235" s="140">
        <v>39364</v>
      </c>
      <c r="D235" s="253">
        <v>38591.63636363636</v>
      </c>
      <c r="E235" s="140">
        <f t="shared" si="18"/>
        <v>-772.3636363636397</v>
      </c>
      <c r="F235" s="138">
        <f t="shared" si="19"/>
        <v>-0.019621065856204645</v>
      </c>
      <c r="G235" s="31"/>
    </row>
    <row r="236" spans="1:7" ht="12.75" customHeight="1">
      <c r="A236" s="18">
        <v>11</v>
      </c>
      <c r="B236" s="286" t="s">
        <v>237</v>
      </c>
      <c r="C236" s="140">
        <v>97815</v>
      </c>
      <c r="D236" s="253">
        <v>95855.18181818182</v>
      </c>
      <c r="E236" s="140">
        <f t="shared" si="18"/>
        <v>-1959.8181818181765</v>
      </c>
      <c r="F236" s="138">
        <f t="shared" si="19"/>
        <v>-0.020035967712704356</v>
      </c>
      <c r="G236" s="31"/>
    </row>
    <row r="237" spans="1:7" ht="12.75" customHeight="1">
      <c r="A237" s="18">
        <v>12</v>
      </c>
      <c r="B237" s="286" t="s">
        <v>238</v>
      </c>
      <c r="C237" s="140">
        <v>85758</v>
      </c>
      <c r="D237" s="253">
        <v>84189.81818181818</v>
      </c>
      <c r="E237" s="140">
        <f t="shared" si="18"/>
        <v>-1568.1818181818235</v>
      </c>
      <c r="F237" s="138">
        <f t="shared" si="19"/>
        <v>-0.01828612861985848</v>
      </c>
      <c r="G237" s="31"/>
    </row>
    <row r="238" spans="1:7" ht="12.75" customHeight="1">
      <c r="A238" s="18">
        <v>13</v>
      </c>
      <c r="B238" s="286" t="s">
        <v>239</v>
      </c>
      <c r="C238" s="140">
        <v>71546</v>
      </c>
      <c r="D238" s="253">
        <v>70206.90909090909</v>
      </c>
      <c r="E238" s="140">
        <f t="shared" si="18"/>
        <v>-1339.0909090909117</v>
      </c>
      <c r="F238" s="138">
        <f t="shared" si="19"/>
        <v>-0.01871650279667503</v>
      </c>
      <c r="G238" s="31"/>
    </row>
    <row r="239" spans="1:7" ht="12.75" customHeight="1">
      <c r="A239" s="18">
        <v>14</v>
      </c>
      <c r="B239" s="286" t="s">
        <v>240</v>
      </c>
      <c r="C239" s="140">
        <v>56763</v>
      </c>
      <c r="D239" s="253">
        <v>55645.90909090909</v>
      </c>
      <c r="E239" s="140">
        <f t="shared" si="18"/>
        <v>-1117.0909090909117</v>
      </c>
      <c r="F239" s="138">
        <f t="shared" si="19"/>
        <v>-0.01967991313163349</v>
      </c>
      <c r="G239" s="31"/>
    </row>
    <row r="240" spans="1:7" ht="12.75" customHeight="1">
      <c r="A240" s="18">
        <v>15</v>
      </c>
      <c r="B240" s="286" t="s">
        <v>241</v>
      </c>
      <c r="C240" s="140">
        <v>17948</v>
      </c>
      <c r="D240" s="253">
        <v>17629.454545454544</v>
      </c>
      <c r="E240" s="140">
        <f t="shared" si="18"/>
        <v>-318.54545454545587</v>
      </c>
      <c r="F240" s="138">
        <f t="shared" si="19"/>
        <v>-0.01774824239722843</v>
      </c>
      <c r="G240" s="31"/>
    </row>
    <row r="241" spans="1:7" ht="12.75" customHeight="1">
      <c r="A241" s="18">
        <v>16</v>
      </c>
      <c r="B241" s="286" t="s">
        <v>242</v>
      </c>
      <c r="C241" s="140">
        <v>24953</v>
      </c>
      <c r="D241" s="253">
        <v>24471.909090909092</v>
      </c>
      <c r="E241" s="140">
        <f t="shared" si="18"/>
        <v>-481.0909090909081</v>
      </c>
      <c r="F241" s="138">
        <f t="shared" si="19"/>
        <v>-0.01927988254281682</v>
      </c>
      <c r="G241" s="31"/>
    </row>
    <row r="242" spans="1:7" ht="12.75" customHeight="1">
      <c r="A242" s="18">
        <v>17</v>
      </c>
      <c r="B242" s="286" t="s">
        <v>243</v>
      </c>
      <c r="C242" s="140">
        <v>90509</v>
      </c>
      <c r="D242" s="253">
        <v>88732.45454545454</v>
      </c>
      <c r="E242" s="140">
        <f t="shared" si="18"/>
        <v>-1776.5454545454559</v>
      </c>
      <c r="F242" s="138">
        <f t="shared" si="19"/>
        <v>-0.01962838452027374</v>
      </c>
      <c r="G242" s="31"/>
    </row>
    <row r="243" spans="1:7" ht="12.75" customHeight="1">
      <c r="A243" s="18">
        <v>18</v>
      </c>
      <c r="B243" s="286" t="s">
        <v>244</v>
      </c>
      <c r="C243" s="140">
        <v>53143</v>
      </c>
      <c r="D243" s="253">
        <v>52173.181818181816</v>
      </c>
      <c r="E243" s="140">
        <f t="shared" si="18"/>
        <v>-969.8181818181838</v>
      </c>
      <c r="F243" s="138">
        <f t="shared" si="19"/>
        <v>-0.018249217805133014</v>
      </c>
      <c r="G243" s="31"/>
    </row>
    <row r="244" spans="1:7" ht="12.75" customHeight="1">
      <c r="A244" s="18">
        <v>19</v>
      </c>
      <c r="B244" s="286" t="s">
        <v>245</v>
      </c>
      <c r="C244" s="140">
        <v>129437</v>
      </c>
      <c r="D244" s="253">
        <v>127868.81818181818</v>
      </c>
      <c r="E244" s="140">
        <f t="shared" si="18"/>
        <v>-1568.1818181818235</v>
      </c>
      <c r="F244" s="138">
        <f t="shared" si="19"/>
        <v>-0.012115406090853646</v>
      </c>
      <c r="G244" s="31"/>
    </row>
    <row r="245" spans="1:7" ht="12.75" customHeight="1">
      <c r="A245" s="18">
        <v>20</v>
      </c>
      <c r="B245" s="286" t="s">
        <v>246</v>
      </c>
      <c r="C245" s="140">
        <v>53115</v>
      </c>
      <c r="D245" s="253">
        <v>52120.63636363636</v>
      </c>
      <c r="E245" s="140">
        <f aca="true" t="shared" si="20" ref="E245:E254">D245-C245</f>
        <v>-994.3636363636397</v>
      </c>
      <c r="F245" s="138">
        <f aca="true" t="shared" si="21" ref="F245:F254">E245/C245</f>
        <v>-0.01872095709994615</v>
      </c>
      <c r="G245" s="31"/>
    </row>
    <row r="246" spans="1:7" ht="12.75" customHeight="1">
      <c r="A246" s="18">
        <v>21</v>
      </c>
      <c r="B246" s="286" t="s">
        <v>247</v>
      </c>
      <c r="C246" s="140">
        <v>92712</v>
      </c>
      <c r="D246" s="253">
        <v>90964.90909090909</v>
      </c>
      <c r="E246" s="140">
        <f t="shared" si="20"/>
        <v>-1747.0909090909117</v>
      </c>
      <c r="F246" s="138">
        <f t="shared" si="21"/>
        <v>-0.018844280234391577</v>
      </c>
      <c r="G246" s="31"/>
    </row>
    <row r="247" spans="1:7" ht="12.75" customHeight="1">
      <c r="A247" s="18">
        <v>22</v>
      </c>
      <c r="B247" s="286" t="s">
        <v>248</v>
      </c>
      <c r="C247" s="140">
        <v>58556</v>
      </c>
      <c r="D247" s="253">
        <v>57554</v>
      </c>
      <c r="E247" s="140">
        <f t="shared" si="20"/>
        <v>-1002</v>
      </c>
      <c r="F247" s="138">
        <f t="shared" si="21"/>
        <v>-0.01711182457818157</v>
      </c>
      <c r="G247" s="31"/>
    </row>
    <row r="248" spans="1:7" ht="12.75" customHeight="1">
      <c r="A248" s="18">
        <v>23</v>
      </c>
      <c r="B248" s="286" t="s">
        <v>249</v>
      </c>
      <c r="C248" s="140">
        <v>90215</v>
      </c>
      <c r="D248" s="253">
        <v>88585.18181818182</v>
      </c>
      <c r="E248" s="140">
        <f t="shared" si="20"/>
        <v>-1629.8181818181765</v>
      </c>
      <c r="F248" s="138">
        <f t="shared" si="21"/>
        <v>-0.018065933401520552</v>
      </c>
      <c r="G248" s="31"/>
    </row>
    <row r="249" spans="1:7" ht="12.75" customHeight="1">
      <c r="A249" s="18">
        <v>24</v>
      </c>
      <c r="B249" s="286" t="s">
        <v>250</v>
      </c>
      <c r="C249" s="140">
        <v>89322</v>
      </c>
      <c r="D249" s="253">
        <v>87598.36363636363</v>
      </c>
      <c r="E249" s="140">
        <f t="shared" si="20"/>
        <v>-1723.6363636363676</v>
      </c>
      <c r="F249" s="138">
        <f t="shared" si="21"/>
        <v>-0.019296885018655736</v>
      </c>
      <c r="G249" s="31"/>
    </row>
    <row r="250" spans="1:7" ht="12.75" customHeight="1">
      <c r="A250" s="18">
        <v>25</v>
      </c>
      <c r="B250" s="286" t="s">
        <v>251</v>
      </c>
      <c r="C250" s="140">
        <v>53933</v>
      </c>
      <c r="D250" s="253">
        <v>52898.818181818184</v>
      </c>
      <c r="E250" s="140">
        <f t="shared" si="20"/>
        <v>-1034.1818181818162</v>
      </c>
      <c r="F250" s="138">
        <f t="shared" si="21"/>
        <v>-0.019175306735798422</v>
      </c>
      <c r="G250" s="31"/>
    </row>
    <row r="251" spans="1:7" ht="12.75" customHeight="1">
      <c r="A251" s="18">
        <v>26</v>
      </c>
      <c r="B251" s="286" t="s">
        <v>252</v>
      </c>
      <c r="C251" s="140">
        <v>139324</v>
      </c>
      <c r="D251" s="253">
        <v>137119.81818181818</v>
      </c>
      <c r="E251" s="140">
        <f t="shared" si="20"/>
        <v>-2204.1818181818235</v>
      </c>
      <c r="F251" s="138">
        <f t="shared" si="21"/>
        <v>-0.01582054648288754</v>
      </c>
      <c r="G251" s="31"/>
    </row>
    <row r="252" spans="1:7" ht="12.75" customHeight="1">
      <c r="A252" s="18">
        <v>27</v>
      </c>
      <c r="B252" s="286" t="s">
        <v>253</v>
      </c>
      <c r="C252" s="140">
        <v>73785</v>
      </c>
      <c r="D252" s="253">
        <v>72322.09090909091</v>
      </c>
      <c r="E252" s="140">
        <f t="shared" si="20"/>
        <v>-1462.9090909090883</v>
      </c>
      <c r="F252" s="138">
        <f t="shared" si="21"/>
        <v>-0.01982664621412331</v>
      </c>
      <c r="G252" s="31"/>
    </row>
    <row r="253" spans="1:7" ht="12.75" customHeight="1">
      <c r="A253" s="18">
        <v>28</v>
      </c>
      <c r="B253" s="286" t="s">
        <v>254</v>
      </c>
      <c r="C253" s="140">
        <v>120649</v>
      </c>
      <c r="D253" s="253">
        <v>118290.45454545454</v>
      </c>
      <c r="E253" s="140">
        <f t="shared" si="20"/>
        <v>-2358.545454545456</v>
      </c>
      <c r="F253" s="138">
        <f t="shared" si="21"/>
        <v>-0.01954881892552326</v>
      </c>
      <c r="G253" s="31"/>
    </row>
    <row r="254" spans="1:7" ht="12.75" customHeight="1">
      <c r="A254" s="18">
        <v>29</v>
      </c>
      <c r="B254" s="286" t="s">
        <v>255</v>
      </c>
      <c r="C254" s="140">
        <v>68004</v>
      </c>
      <c r="D254" s="253">
        <v>66896.72727272728</v>
      </c>
      <c r="E254" s="140">
        <f t="shared" si="20"/>
        <v>-1107.2727272727207</v>
      </c>
      <c r="F254" s="138">
        <f t="shared" si="21"/>
        <v>-0.016282464667853665</v>
      </c>
      <c r="G254" s="31"/>
    </row>
    <row r="255" spans="1:7" ht="12.75" customHeight="1">
      <c r="A255" s="18">
        <v>30</v>
      </c>
      <c r="B255" s="286" t="s">
        <v>256</v>
      </c>
      <c r="C255" s="140">
        <v>160606</v>
      </c>
      <c r="D255" s="253">
        <v>157556.9090909091</v>
      </c>
      <c r="E255" s="140">
        <f t="shared" si="18"/>
        <v>-3049.0909090909117</v>
      </c>
      <c r="F255" s="138">
        <f t="shared" si="19"/>
        <v>-0.018984912824495423</v>
      </c>
      <c r="G255" s="31"/>
    </row>
    <row r="256" spans="1:7" ht="12.75" customHeight="1">
      <c r="A256" s="18">
        <v>31</v>
      </c>
      <c r="B256" s="286" t="s">
        <v>257</v>
      </c>
      <c r="C256" s="140">
        <v>164843</v>
      </c>
      <c r="D256" s="253">
        <v>161661.9090909091</v>
      </c>
      <c r="E256" s="140">
        <f t="shared" si="18"/>
        <v>-3181.0909090909117</v>
      </c>
      <c r="F256" s="138">
        <f t="shared" si="19"/>
        <v>-0.019297700897768857</v>
      </c>
      <c r="G256" s="31"/>
    </row>
    <row r="257" spans="1:7" ht="12.75" customHeight="1">
      <c r="A257" s="18">
        <v>32</v>
      </c>
      <c r="B257" s="286" t="s">
        <v>258</v>
      </c>
      <c r="C257" s="140">
        <v>94190</v>
      </c>
      <c r="D257" s="253">
        <v>92595.63636363637</v>
      </c>
      <c r="E257" s="140">
        <f t="shared" si="18"/>
        <v>-1594.3636363636324</v>
      </c>
      <c r="F257" s="138">
        <f t="shared" si="19"/>
        <v>-0.01692710092752556</v>
      </c>
      <c r="G257" s="31"/>
    </row>
    <row r="258" spans="1:7" ht="12.75" customHeight="1">
      <c r="A258" s="34"/>
      <c r="B258" s="1" t="s">
        <v>27</v>
      </c>
      <c r="C258" s="139">
        <v>2618063</v>
      </c>
      <c r="D258" s="139">
        <v>2569084.4545454546</v>
      </c>
      <c r="E258" s="139">
        <f>D258-C258</f>
        <v>-48978.54545454541</v>
      </c>
      <c r="F258" s="137">
        <f>E258/C258</f>
        <v>-0.018707932335679245</v>
      </c>
      <c r="G258" s="31"/>
    </row>
    <row r="259" spans="1:7" ht="12.75" customHeight="1">
      <c r="A259" s="25"/>
      <c r="B259" s="36"/>
      <c r="C259" s="37"/>
      <c r="D259" s="37"/>
      <c r="E259" s="37"/>
      <c r="F259" s="38"/>
      <c r="G259" s="31"/>
    </row>
    <row r="260" spans="1:7" ht="12.75" customHeight="1">
      <c r="A260" s="323" t="s">
        <v>150</v>
      </c>
      <c r="B260" s="323"/>
      <c r="C260" s="323"/>
      <c r="D260" s="323"/>
      <c r="E260" s="323"/>
      <c r="F260" s="323"/>
      <c r="G260" s="31"/>
    </row>
    <row r="261" spans="1:7" ht="70.5" customHeight="1">
      <c r="A261" s="16" t="s">
        <v>20</v>
      </c>
      <c r="B261" s="16" t="s">
        <v>21</v>
      </c>
      <c r="C261" s="16" t="s">
        <v>149</v>
      </c>
      <c r="D261" s="16" t="s">
        <v>99</v>
      </c>
      <c r="E261" s="29" t="s">
        <v>6</v>
      </c>
      <c r="F261" s="16" t="s">
        <v>28</v>
      </c>
      <c r="G261" s="31"/>
    </row>
    <row r="262" spans="1:7" ht="12.75" customHeight="1">
      <c r="A262" s="16">
        <v>1</v>
      </c>
      <c r="B262" s="16">
        <v>2</v>
      </c>
      <c r="C262" s="16">
        <v>3</v>
      </c>
      <c r="D262" s="16">
        <v>4</v>
      </c>
      <c r="E262" s="16" t="s">
        <v>29</v>
      </c>
      <c r="F262" s="16">
        <v>6</v>
      </c>
      <c r="G262" s="31"/>
    </row>
    <row r="263" spans="1:7" ht="12.75" customHeight="1">
      <c r="A263" s="186">
        <v>1</v>
      </c>
      <c r="B263" s="286" t="s">
        <v>227</v>
      </c>
      <c r="C263" s="186">
        <v>31829</v>
      </c>
      <c r="D263" s="253">
        <v>31399.18181818182</v>
      </c>
      <c r="E263" s="253">
        <f aca="true" t="shared" si="22" ref="E263:E294">D263-C263</f>
        <v>-429.81818181818016</v>
      </c>
      <c r="F263" s="205">
        <f aca="true" t="shared" si="23" ref="F263:F294">E263/C263</f>
        <v>-0.01350398007534576</v>
      </c>
      <c r="G263" s="31"/>
    </row>
    <row r="264" spans="1:7" ht="12.75" customHeight="1">
      <c r="A264" s="186">
        <v>2</v>
      </c>
      <c r="B264" s="286" t="s">
        <v>228</v>
      </c>
      <c r="C264" s="186">
        <v>72775</v>
      </c>
      <c r="D264" s="253">
        <v>71995</v>
      </c>
      <c r="E264" s="253">
        <f t="shared" si="22"/>
        <v>-780</v>
      </c>
      <c r="F264" s="205">
        <f t="shared" si="23"/>
        <v>-0.010717966334592923</v>
      </c>
      <c r="G264" s="31"/>
    </row>
    <row r="265" spans="1:7" ht="12.75" customHeight="1">
      <c r="A265" s="186">
        <v>3</v>
      </c>
      <c r="B265" s="286" t="s">
        <v>229</v>
      </c>
      <c r="C265" s="186">
        <v>68899</v>
      </c>
      <c r="D265" s="253">
        <v>67976.63636363637</v>
      </c>
      <c r="E265" s="253">
        <f t="shared" si="22"/>
        <v>-922.3636363636324</v>
      </c>
      <c r="F265" s="205">
        <f t="shared" si="23"/>
        <v>-0.01338718466688388</v>
      </c>
      <c r="G265" s="31"/>
    </row>
    <row r="266" spans="1:7" ht="12.75" customHeight="1">
      <c r="A266" s="186">
        <v>4</v>
      </c>
      <c r="B266" s="286" t="s">
        <v>230</v>
      </c>
      <c r="C266" s="186">
        <v>77082</v>
      </c>
      <c r="D266" s="253">
        <v>76037.45454545454</v>
      </c>
      <c r="E266" s="253">
        <f t="shared" si="22"/>
        <v>-1044.5454545454559</v>
      </c>
      <c r="F266" s="205">
        <f t="shared" si="23"/>
        <v>-0.013551094348167612</v>
      </c>
      <c r="G266" s="31"/>
    </row>
    <row r="267" spans="1:7" ht="12.75" customHeight="1">
      <c r="A267" s="186">
        <v>5</v>
      </c>
      <c r="B267" s="286" t="s">
        <v>231</v>
      </c>
      <c r="C267" s="186">
        <v>56101</v>
      </c>
      <c r="D267" s="253">
        <v>55239.181818181816</v>
      </c>
      <c r="E267" s="253">
        <f t="shared" si="22"/>
        <v>-861.8181818181838</v>
      </c>
      <c r="F267" s="205">
        <f t="shared" si="23"/>
        <v>-0.015361904098290295</v>
      </c>
      <c r="G267" s="31"/>
    </row>
    <row r="268" spans="1:7" ht="12.75" customHeight="1">
      <c r="A268" s="186">
        <v>6</v>
      </c>
      <c r="B268" s="286" t="s">
        <v>232</v>
      </c>
      <c r="C268" s="186">
        <v>75631</v>
      </c>
      <c r="D268" s="253">
        <v>74730.45454545454</v>
      </c>
      <c r="E268" s="253">
        <f t="shared" si="22"/>
        <v>-900.5454545454559</v>
      </c>
      <c r="F268" s="205">
        <f t="shared" si="23"/>
        <v>-0.011907094373278892</v>
      </c>
      <c r="G268" s="31"/>
    </row>
    <row r="269" spans="1:7" ht="12.75" customHeight="1">
      <c r="A269" s="186">
        <v>7</v>
      </c>
      <c r="B269" s="286" t="s">
        <v>233</v>
      </c>
      <c r="C269" s="186">
        <v>56827</v>
      </c>
      <c r="D269" s="253">
        <v>55998.454545454544</v>
      </c>
      <c r="E269" s="253">
        <f t="shared" si="22"/>
        <v>-828.5454545454559</v>
      </c>
      <c r="F269" s="205">
        <f t="shared" si="23"/>
        <v>-0.01458013716271237</v>
      </c>
      <c r="G269" s="31"/>
    </row>
    <row r="270" spans="1:7" ht="12.75" customHeight="1">
      <c r="A270" s="186">
        <v>8</v>
      </c>
      <c r="B270" s="286" t="s">
        <v>234</v>
      </c>
      <c r="C270" s="186">
        <v>90326</v>
      </c>
      <c r="D270" s="253">
        <v>89108</v>
      </c>
      <c r="E270" s="253">
        <f t="shared" si="22"/>
        <v>-1218</v>
      </c>
      <c r="F270" s="205">
        <f t="shared" si="23"/>
        <v>-0.013484489515754046</v>
      </c>
      <c r="G270" s="31"/>
    </row>
    <row r="271" spans="1:7" ht="12.75" customHeight="1">
      <c r="A271" s="186">
        <v>9</v>
      </c>
      <c r="B271" s="286" t="s">
        <v>235</v>
      </c>
      <c r="C271" s="186">
        <v>45345</v>
      </c>
      <c r="D271" s="253">
        <v>44857.90909090909</v>
      </c>
      <c r="E271" s="253">
        <f t="shared" si="22"/>
        <v>-487.09090909091174</v>
      </c>
      <c r="F271" s="205">
        <f t="shared" si="23"/>
        <v>-0.01074188794995946</v>
      </c>
      <c r="G271" s="31"/>
    </row>
    <row r="272" spans="1:7" ht="12.75" customHeight="1">
      <c r="A272" s="186">
        <v>10</v>
      </c>
      <c r="B272" s="286" t="s">
        <v>236</v>
      </c>
      <c r="C272" s="186">
        <v>30501</v>
      </c>
      <c r="D272" s="253">
        <v>30081.545454545456</v>
      </c>
      <c r="E272" s="253">
        <f t="shared" si="22"/>
        <v>-419.45454545454413</v>
      </c>
      <c r="F272" s="205">
        <f t="shared" si="23"/>
        <v>-0.013752157157291372</v>
      </c>
      <c r="G272" s="31"/>
    </row>
    <row r="273" spans="1:7" ht="12.75" customHeight="1">
      <c r="A273" s="186">
        <v>11</v>
      </c>
      <c r="B273" s="286" t="s">
        <v>237</v>
      </c>
      <c r="C273" s="186">
        <v>64521</v>
      </c>
      <c r="D273" s="253">
        <v>63561.545454545456</v>
      </c>
      <c r="E273" s="253">
        <f t="shared" si="22"/>
        <v>-959.4545454545441</v>
      </c>
      <c r="F273" s="205">
        <f t="shared" si="23"/>
        <v>-0.014870422737628742</v>
      </c>
      <c r="G273" s="31"/>
    </row>
    <row r="274" spans="1:7" ht="12.75" customHeight="1">
      <c r="A274" s="186">
        <v>12</v>
      </c>
      <c r="B274" s="286" t="s">
        <v>238</v>
      </c>
      <c r="C274" s="186">
        <v>68383</v>
      </c>
      <c r="D274" s="253">
        <v>67496.63636363637</v>
      </c>
      <c r="E274" s="253">
        <f t="shared" si="22"/>
        <v>-886.3636363636324</v>
      </c>
      <c r="F274" s="205">
        <f t="shared" si="23"/>
        <v>-0.012961754183987722</v>
      </c>
      <c r="G274" s="31"/>
    </row>
    <row r="275" spans="1:7" ht="12.75" customHeight="1">
      <c r="A275" s="186">
        <v>13</v>
      </c>
      <c r="B275" s="286" t="s">
        <v>239</v>
      </c>
      <c r="C275" s="186">
        <v>61897</v>
      </c>
      <c r="D275" s="253">
        <v>61112.09090909091</v>
      </c>
      <c r="E275" s="253">
        <f t="shared" si="22"/>
        <v>-784.9090909090883</v>
      </c>
      <c r="F275" s="205">
        <f t="shared" si="23"/>
        <v>-0.012680890687902294</v>
      </c>
      <c r="G275" s="31"/>
    </row>
    <row r="276" spans="1:7" ht="12.75" customHeight="1">
      <c r="A276" s="186">
        <v>14</v>
      </c>
      <c r="B276" s="286" t="s">
        <v>240</v>
      </c>
      <c r="C276" s="186">
        <v>42266</v>
      </c>
      <c r="D276" s="253">
        <v>41657.27272727273</v>
      </c>
      <c r="E276" s="253">
        <f t="shared" si="22"/>
        <v>-608.7272727272721</v>
      </c>
      <c r="F276" s="205">
        <f t="shared" si="23"/>
        <v>-0.01440229197764804</v>
      </c>
      <c r="G276" s="31"/>
    </row>
    <row r="277" spans="1:7" ht="12.75" customHeight="1">
      <c r="A277" s="186">
        <v>15</v>
      </c>
      <c r="B277" s="286" t="s">
        <v>241</v>
      </c>
      <c r="C277" s="186">
        <v>17452</v>
      </c>
      <c r="D277" s="253">
        <v>17243.636363636364</v>
      </c>
      <c r="E277" s="253">
        <f t="shared" si="22"/>
        <v>-208.36363636363603</v>
      </c>
      <c r="F277" s="205">
        <f t="shared" si="23"/>
        <v>-0.0119392411393328</v>
      </c>
      <c r="G277" s="31"/>
    </row>
    <row r="278" spans="1:7" ht="12.75" customHeight="1">
      <c r="A278" s="186">
        <v>16</v>
      </c>
      <c r="B278" s="286" t="s">
        <v>242</v>
      </c>
      <c r="C278" s="186">
        <v>20483</v>
      </c>
      <c r="D278" s="253">
        <v>20201</v>
      </c>
      <c r="E278" s="253">
        <f t="shared" si="22"/>
        <v>-282</v>
      </c>
      <c r="F278" s="205">
        <f t="shared" si="23"/>
        <v>-0.013767514524239613</v>
      </c>
      <c r="G278" s="31"/>
    </row>
    <row r="279" spans="1:7" ht="12.75" customHeight="1">
      <c r="A279" s="186">
        <v>17</v>
      </c>
      <c r="B279" s="286" t="s">
        <v>243</v>
      </c>
      <c r="C279" s="186">
        <v>61934</v>
      </c>
      <c r="D279" s="253">
        <v>61059.09090909091</v>
      </c>
      <c r="E279" s="253">
        <f t="shared" si="22"/>
        <v>-874.9090909090883</v>
      </c>
      <c r="F279" s="205">
        <f t="shared" si="23"/>
        <v>-0.014126474810428655</v>
      </c>
      <c r="G279" s="31"/>
    </row>
    <row r="280" spans="1:7" ht="12.75" customHeight="1">
      <c r="A280" s="186">
        <v>18</v>
      </c>
      <c r="B280" s="286" t="s">
        <v>244</v>
      </c>
      <c r="C280" s="186">
        <v>40094</v>
      </c>
      <c r="D280" s="253">
        <v>39608.545454545456</v>
      </c>
      <c r="E280" s="253">
        <f t="shared" si="22"/>
        <v>-485.45454545454413</v>
      </c>
      <c r="F280" s="205">
        <f t="shared" si="23"/>
        <v>-0.012107910047751387</v>
      </c>
      <c r="G280" s="31"/>
    </row>
    <row r="281" spans="1:7" ht="12.75" customHeight="1">
      <c r="A281" s="186">
        <v>19</v>
      </c>
      <c r="B281" s="286" t="s">
        <v>245</v>
      </c>
      <c r="C281" s="186">
        <v>100104</v>
      </c>
      <c r="D281" s="253">
        <v>98650.36363636363</v>
      </c>
      <c r="E281" s="253">
        <f t="shared" si="22"/>
        <v>-1453.6363636363676</v>
      </c>
      <c r="F281" s="205">
        <f t="shared" si="23"/>
        <v>-0.014521261524378323</v>
      </c>
      <c r="G281" s="31"/>
    </row>
    <row r="282" spans="1:8" ht="12.75" customHeight="1">
      <c r="A282" s="186">
        <v>20</v>
      </c>
      <c r="B282" s="286" t="s">
        <v>246</v>
      </c>
      <c r="C282" s="186">
        <v>44022</v>
      </c>
      <c r="D282" s="253">
        <v>43494.545454545456</v>
      </c>
      <c r="E282" s="253">
        <f t="shared" si="22"/>
        <v>-527.4545454545441</v>
      </c>
      <c r="F282" s="205">
        <f t="shared" si="23"/>
        <v>-0.011981612499535325</v>
      </c>
      <c r="G282" s="31"/>
      <c r="H282" s="10" t="s">
        <v>12</v>
      </c>
    </row>
    <row r="283" spans="1:7" ht="12.75" customHeight="1">
      <c r="A283" s="186">
        <v>21</v>
      </c>
      <c r="B283" s="286" t="s">
        <v>247</v>
      </c>
      <c r="C283" s="186">
        <v>76487</v>
      </c>
      <c r="D283" s="253">
        <v>75528.63636363637</v>
      </c>
      <c r="E283" s="253">
        <f t="shared" si="22"/>
        <v>-958.3636363636324</v>
      </c>
      <c r="F283" s="205">
        <f t="shared" si="23"/>
        <v>-0.012529758473513569</v>
      </c>
      <c r="G283" s="31"/>
    </row>
    <row r="284" spans="1:7" ht="12.75" customHeight="1">
      <c r="A284" s="186">
        <v>22</v>
      </c>
      <c r="B284" s="286" t="s">
        <v>248</v>
      </c>
      <c r="C284" s="186">
        <v>40626</v>
      </c>
      <c r="D284" s="253">
        <v>40172.181818181816</v>
      </c>
      <c r="E284" s="253">
        <f t="shared" si="22"/>
        <v>-453.8181818181838</v>
      </c>
      <c r="F284" s="205">
        <f t="shared" si="23"/>
        <v>-0.011170634121453842</v>
      </c>
      <c r="G284" s="31"/>
    </row>
    <row r="285" spans="1:7" ht="12.75" customHeight="1">
      <c r="A285" s="186">
        <v>23</v>
      </c>
      <c r="B285" s="286" t="s">
        <v>249</v>
      </c>
      <c r="C285" s="186">
        <v>88253</v>
      </c>
      <c r="D285" s="253">
        <v>87235.72727272728</v>
      </c>
      <c r="E285" s="253">
        <f aca="true" t="shared" si="24" ref="E285:E292">D285-C285</f>
        <v>-1017.2727272727207</v>
      </c>
      <c r="F285" s="205">
        <f aca="true" t="shared" si="25" ref="F285:F292">E285/C285</f>
        <v>-0.011526777868998455</v>
      </c>
      <c r="G285" s="31"/>
    </row>
    <row r="286" spans="1:7" ht="12.75" customHeight="1">
      <c r="A286" s="186">
        <v>24</v>
      </c>
      <c r="B286" s="286" t="s">
        <v>250</v>
      </c>
      <c r="C286" s="186">
        <v>82253</v>
      </c>
      <c r="D286" s="253">
        <v>81127.18181818182</v>
      </c>
      <c r="E286" s="253">
        <f t="shared" si="24"/>
        <v>-1125.8181818181765</v>
      </c>
      <c r="F286" s="205">
        <f t="shared" si="25"/>
        <v>-0.013687259818099966</v>
      </c>
      <c r="G286" s="31"/>
    </row>
    <row r="287" spans="1:7" ht="12.75" customHeight="1">
      <c r="A287" s="186">
        <v>25</v>
      </c>
      <c r="B287" s="286" t="s">
        <v>251</v>
      </c>
      <c r="C287" s="186">
        <v>46681</v>
      </c>
      <c r="D287" s="253">
        <v>46050.454545454544</v>
      </c>
      <c r="E287" s="253">
        <f t="shared" si="24"/>
        <v>-630.5454545454559</v>
      </c>
      <c r="F287" s="205">
        <f t="shared" si="25"/>
        <v>-0.01350753956739264</v>
      </c>
      <c r="G287" s="31"/>
    </row>
    <row r="288" spans="1:7" ht="12.75" customHeight="1">
      <c r="A288" s="186">
        <v>26</v>
      </c>
      <c r="B288" s="286" t="s">
        <v>252</v>
      </c>
      <c r="C288" s="186">
        <v>93224</v>
      </c>
      <c r="D288" s="253">
        <v>92264.54545454546</v>
      </c>
      <c r="E288" s="253">
        <f t="shared" si="24"/>
        <v>-959.4545454545441</v>
      </c>
      <c r="F288" s="205">
        <f t="shared" si="25"/>
        <v>-0.010291926386494295</v>
      </c>
      <c r="G288" s="31"/>
    </row>
    <row r="289" spans="1:7" ht="12.75" customHeight="1">
      <c r="A289" s="186">
        <v>27</v>
      </c>
      <c r="B289" s="286" t="s">
        <v>253</v>
      </c>
      <c r="C289" s="186">
        <v>62319</v>
      </c>
      <c r="D289" s="253">
        <v>61430.454545454544</v>
      </c>
      <c r="E289" s="253">
        <f t="shared" si="24"/>
        <v>-888.5454545454559</v>
      </c>
      <c r="F289" s="205">
        <f t="shared" si="25"/>
        <v>-0.014258018494286748</v>
      </c>
      <c r="G289" s="31"/>
    </row>
    <row r="290" spans="1:7" ht="12.75" customHeight="1">
      <c r="A290" s="186">
        <v>28</v>
      </c>
      <c r="B290" s="286" t="s">
        <v>254</v>
      </c>
      <c r="C290" s="186">
        <v>87972</v>
      </c>
      <c r="D290" s="253">
        <v>86714.18181818182</v>
      </c>
      <c r="E290" s="253">
        <f t="shared" si="24"/>
        <v>-1257.8181818181765</v>
      </c>
      <c r="F290" s="205">
        <f t="shared" si="25"/>
        <v>-0.014297937773589058</v>
      </c>
      <c r="G290" s="31"/>
    </row>
    <row r="291" spans="1:7" ht="12.75" customHeight="1">
      <c r="A291" s="186">
        <v>29</v>
      </c>
      <c r="B291" s="286" t="s">
        <v>255</v>
      </c>
      <c r="C291" s="186">
        <v>43546</v>
      </c>
      <c r="D291" s="253">
        <v>43111.27272727273</v>
      </c>
      <c r="E291" s="253">
        <f t="shared" si="24"/>
        <v>-434.72727272727207</v>
      </c>
      <c r="F291" s="205">
        <f t="shared" si="25"/>
        <v>-0.00998317348843228</v>
      </c>
      <c r="G291" s="31"/>
    </row>
    <row r="292" spans="1:8" ht="12.75" customHeight="1">
      <c r="A292" s="186">
        <v>30</v>
      </c>
      <c r="B292" s="286" t="s">
        <v>256</v>
      </c>
      <c r="C292" s="186">
        <v>126041</v>
      </c>
      <c r="D292" s="253">
        <v>124316.81818181818</v>
      </c>
      <c r="E292" s="253">
        <f t="shared" si="24"/>
        <v>-1724.1818181818235</v>
      </c>
      <c r="F292" s="205">
        <f t="shared" si="25"/>
        <v>-0.013679531407889682</v>
      </c>
      <c r="G292" s="31"/>
      <c r="H292" s="10" t="s">
        <v>12</v>
      </c>
    </row>
    <row r="293" spans="1:7" ht="12.75" customHeight="1">
      <c r="A293" s="186">
        <v>31</v>
      </c>
      <c r="B293" s="286" t="s">
        <v>257</v>
      </c>
      <c r="C293" s="186">
        <v>116084</v>
      </c>
      <c r="D293" s="253">
        <v>114420.90909090909</v>
      </c>
      <c r="E293" s="253">
        <f t="shared" si="22"/>
        <v>-1663.0909090909117</v>
      </c>
      <c r="F293" s="205">
        <f t="shared" si="23"/>
        <v>-0.014326616149434132</v>
      </c>
      <c r="G293" s="31"/>
    </row>
    <row r="294" spans="1:7" ht="12.75" customHeight="1">
      <c r="A294" s="186">
        <v>32</v>
      </c>
      <c r="B294" s="286" t="s">
        <v>258</v>
      </c>
      <c r="C294" s="186">
        <v>73808</v>
      </c>
      <c r="D294" s="253">
        <v>73004</v>
      </c>
      <c r="E294" s="253">
        <f t="shared" si="22"/>
        <v>-804</v>
      </c>
      <c r="F294" s="205">
        <f t="shared" si="23"/>
        <v>-0.010893128116193366</v>
      </c>
      <c r="G294" s="31"/>
    </row>
    <row r="295" spans="1:7" ht="12.75" customHeight="1">
      <c r="A295" s="186"/>
      <c r="B295" s="1" t="s">
        <v>27</v>
      </c>
      <c r="C295" s="16">
        <v>2063766</v>
      </c>
      <c r="D295" s="139">
        <v>2036884.9090909092</v>
      </c>
      <c r="E295" s="139">
        <f>D295-C295</f>
        <v>-26881.090909090824</v>
      </c>
      <c r="F295" s="137">
        <f>E295/C295</f>
        <v>-0.013025261056287788</v>
      </c>
      <c r="G295" s="31"/>
    </row>
    <row r="296" spans="1:7" ht="12.75" customHeight="1">
      <c r="A296" s="40"/>
      <c r="B296" s="2"/>
      <c r="C296" s="141"/>
      <c r="D296" s="181"/>
      <c r="E296" s="181"/>
      <c r="F296" s="142"/>
      <c r="G296" s="31"/>
    </row>
    <row r="297" spans="1:8" ht="14.25">
      <c r="A297" s="47" t="s">
        <v>151</v>
      </c>
      <c r="B297" s="48"/>
      <c r="C297" s="48"/>
      <c r="D297" s="48"/>
      <c r="E297" s="48"/>
      <c r="F297" s="48"/>
      <c r="G297" s="48"/>
      <c r="H297" s="48"/>
    </row>
    <row r="298" spans="1:6" ht="46.5" customHeight="1">
      <c r="A298" s="49" t="s">
        <v>30</v>
      </c>
      <c r="B298" s="49" t="s">
        <v>31</v>
      </c>
      <c r="C298" s="50" t="s">
        <v>152</v>
      </c>
      <c r="D298" s="50" t="s">
        <v>153</v>
      </c>
      <c r="E298" s="49" t="s">
        <v>32</v>
      </c>
      <c r="F298" s="51"/>
    </row>
    <row r="299" spans="1:6" ht="13.5" customHeight="1">
      <c r="A299" s="49">
        <v>1</v>
      </c>
      <c r="B299" s="49">
        <v>2</v>
      </c>
      <c r="C299" s="50">
        <v>3</v>
      </c>
      <c r="D299" s="50">
        <v>4</v>
      </c>
      <c r="E299" s="49">
        <v>5</v>
      </c>
      <c r="F299" s="51"/>
    </row>
    <row r="300" spans="1:7" ht="12.75" customHeight="1">
      <c r="A300" s="18">
        <v>1</v>
      </c>
      <c r="B300" s="286" t="s">
        <v>227</v>
      </c>
      <c r="C300" s="216">
        <v>15885320</v>
      </c>
      <c r="D300" s="216">
        <v>15620720</v>
      </c>
      <c r="E300" s="205">
        <f aca="true" t="shared" si="26" ref="E300:E332">D300/C300</f>
        <v>0.9833431117534932</v>
      </c>
      <c r="F300" s="141"/>
      <c r="G300" s="31"/>
    </row>
    <row r="301" spans="1:7" ht="12.75" customHeight="1">
      <c r="A301" s="18">
        <v>2</v>
      </c>
      <c r="B301" s="286" t="s">
        <v>228</v>
      </c>
      <c r="C301" s="216">
        <v>30917228</v>
      </c>
      <c r="D301" s="216">
        <v>30298412</v>
      </c>
      <c r="E301" s="205">
        <f t="shared" si="26"/>
        <v>0.9799847515437025</v>
      </c>
      <c r="F301" s="141"/>
      <c r="G301" s="31"/>
    </row>
    <row r="302" spans="1:7" ht="12.75" customHeight="1">
      <c r="A302" s="18">
        <v>3</v>
      </c>
      <c r="B302" s="286" t="s">
        <v>229</v>
      </c>
      <c r="C302" s="216">
        <v>33870392</v>
      </c>
      <c r="D302" s="216">
        <v>33329240</v>
      </c>
      <c r="E302" s="205">
        <f t="shared" si="26"/>
        <v>0.9840228598476215</v>
      </c>
      <c r="F302" s="141"/>
      <c r="G302" s="31"/>
    </row>
    <row r="303" spans="1:7" ht="12.75" customHeight="1">
      <c r="A303" s="18">
        <v>4</v>
      </c>
      <c r="B303" s="286" t="s">
        <v>230</v>
      </c>
      <c r="C303" s="216">
        <v>38545760</v>
      </c>
      <c r="D303" s="216">
        <v>37888640</v>
      </c>
      <c r="E303" s="205">
        <f t="shared" si="26"/>
        <v>0.9829522105673879</v>
      </c>
      <c r="F303" s="141"/>
      <c r="G303" s="31"/>
    </row>
    <row r="304" spans="1:7" ht="12.75" customHeight="1">
      <c r="A304" s="18">
        <v>5</v>
      </c>
      <c r="B304" s="286" t="s">
        <v>231</v>
      </c>
      <c r="C304" s="216">
        <v>28999320</v>
      </c>
      <c r="D304" s="216">
        <v>28472051</v>
      </c>
      <c r="E304" s="205">
        <f t="shared" si="26"/>
        <v>0.981817884005556</v>
      </c>
      <c r="F304" s="141"/>
      <c r="G304" s="31"/>
    </row>
    <row r="305" spans="1:7" ht="12.75" customHeight="1">
      <c r="A305" s="18">
        <v>6</v>
      </c>
      <c r="B305" s="286" t="s">
        <v>232</v>
      </c>
      <c r="C305" s="216">
        <v>38778304</v>
      </c>
      <c r="D305" s="216">
        <v>38118740</v>
      </c>
      <c r="E305" s="205">
        <f t="shared" si="26"/>
        <v>0.9829914170563003</v>
      </c>
      <c r="F305" s="141"/>
      <c r="G305" s="31"/>
    </row>
    <row r="306" spans="1:7" ht="12.75" customHeight="1">
      <c r="A306" s="18">
        <v>7</v>
      </c>
      <c r="B306" s="286" t="s">
        <v>233</v>
      </c>
      <c r="C306" s="216">
        <v>29693320</v>
      </c>
      <c r="D306" s="216">
        <v>29182063</v>
      </c>
      <c r="E306" s="205">
        <f t="shared" si="26"/>
        <v>0.9827820870148573</v>
      </c>
      <c r="F306" s="141"/>
      <c r="G306" s="31"/>
    </row>
    <row r="307" spans="1:7" ht="12.75" customHeight="1">
      <c r="A307" s="18">
        <v>8</v>
      </c>
      <c r="B307" s="286" t="s">
        <v>234</v>
      </c>
      <c r="C307" s="216">
        <v>43022268</v>
      </c>
      <c r="D307" s="216">
        <v>42306962</v>
      </c>
      <c r="E307" s="205">
        <f t="shared" si="26"/>
        <v>0.983373586906204</v>
      </c>
      <c r="F307" s="141"/>
      <c r="G307" s="31"/>
    </row>
    <row r="308" spans="1:7" ht="12.75" customHeight="1">
      <c r="A308" s="18">
        <v>9</v>
      </c>
      <c r="B308" s="286" t="s">
        <v>235</v>
      </c>
      <c r="C308" s="216">
        <v>19722120</v>
      </c>
      <c r="D308" s="216">
        <v>19443120</v>
      </c>
      <c r="E308" s="205">
        <f t="shared" si="26"/>
        <v>0.9858534478037858</v>
      </c>
      <c r="F308" s="141"/>
      <c r="G308" s="31"/>
    </row>
    <row r="309" spans="1:7" ht="12.75" customHeight="1">
      <c r="A309" s="18">
        <v>10</v>
      </c>
      <c r="B309" s="286" t="s">
        <v>236</v>
      </c>
      <c r="C309" s="216">
        <v>15370300</v>
      </c>
      <c r="D309" s="216">
        <v>15108100</v>
      </c>
      <c r="E309" s="205">
        <f t="shared" si="26"/>
        <v>0.9829411267184115</v>
      </c>
      <c r="F309" s="141"/>
      <c r="G309" s="31"/>
    </row>
    <row r="310" spans="1:7" ht="12.75" customHeight="1">
      <c r="A310" s="18">
        <v>11</v>
      </c>
      <c r="B310" s="286" t="s">
        <v>237</v>
      </c>
      <c r="C310" s="216">
        <v>35923584</v>
      </c>
      <c r="D310" s="216">
        <v>35254340</v>
      </c>
      <c r="E310" s="205">
        <f t="shared" si="26"/>
        <v>0.9813703443398075</v>
      </c>
      <c r="F310" s="141"/>
      <c r="G310" s="31"/>
    </row>
    <row r="311" spans="1:7" ht="12.75" customHeight="1">
      <c r="A311" s="18">
        <v>12</v>
      </c>
      <c r="B311" s="286" t="s">
        <v>238</v>
      </c>
      <c r="C311" s="216">
        <v>33911020</v>
      </c>
      <c r="D311" s="216">
        <v>33371020</v>
      </c>
      <c r="E311" s="205">
        <f t="shared" si="26"/>
        <v>0.9840759729433087</v>
      </c>
      <c r="F311" s="141"/>
      <c r="G311" s="31"/>
    </row>
    <row r="312" spans="1:7" ht="12.75" customHeight="1">
      <c r="A312" s="18">
        <v>13</v>
      </c>
      <c r="B312" s="286" t="s">
        <v>239</v>
      </c>
      <c r="C312" s="216">
        <v>29357460</v>
      </c>
      <c r="D312" s="216">
        <v>28890180</v>
      </c>
      <c r="E312" s="205">
        <f t="shared" si="26"/>
        <v>0.984083091657112</v>
      </c>
      <c r="F312" s="141"/>
      <c r="G312" s="31"/>
    </row>
    <row r="313" spans="1:7" ht="12.75" customHeight="1">
      <c r="A313" s="18">
        <v>14</v>
      </c>
      <c r="B313" s="286" t="s">
        <v>240</v>
      </c>
      <c r="C313" s="216">
        <v>21912116</v>
      </c>
      <c r="D313" s="216">
        <v>21532436</v>
      </c>
      <c r="E313" s="205">
        <f t="shared" si="26"/>
        <v>0.98267259994425</v>
      </c>
      <c r="F313" s="141"/>
      <c r="G313" s="31"/>
    </row>
    <row r="314" spans="1:7" ht="12.75" customHeight="1">
      <c r="A314" s="18">
        <v>15</v>
      </c>
      <c r="B314" s="286" t="s">
        <v>241</v>
      </c>
      <c r="C314" s="216">
        <v>7788000</v>
      </c>
      <c r="D314" s="216">
        <v>7672080</v>
      </c>
      <c r="E314" s="205">
        <f t="shared" si="26"/>
        <v>0.985115562403698</v>
      </c>
      <c r="F314" s="141"/>
      <c r="G314" s="31"/>
    </row>
    <row r="315" spans="1:7" ht="12.75" customHeight="1">
      <c r="A315" s="18">
        <v>16</v>
      </c>
      <c r="B315" s="286" t="s">
        <v>242</v>
      </c>
      <c r="C315" s="216">
        <v>9995920</v>
      </c>
      <c r="D315" s="216">
        <v>9828040</v>
      </c>
      <c r="E315" s="205">
        <f t="shared" si="26"/>
        <v>0.9832051477002617</v>
      </c>
      <c r="F315" s="141"/>
      <c r="G315" s="31"/>
    </row>
    <row r="316" spans="1:7" ht="12.75" customHeight="1">
      <c r="A316" s="18">
        <v>17</v>
      </c>
      <c r="B316" s="286" t="s">
        <v>243</v>
      </c>
      <c r="C316" s="216">
        <v>33537460</v>
      </c>
      <c r="D316" s="216">
        <v>32954140</v>
      </c>
      <c r="E316" s="205">
        <f t="shared" si="26"/>
        <v>0.9826069117935586</v>
      </c>
      <c r="F316" s="141"/>
      <c r="G316" s="31"/>
    </row>
    <row r="317" spans="1:7" ht="12.75" customHeight="1">
      <c r="A317" s="18">
        <v>18</v>
      </c>
      <c r="B317" s="286" t="s">
        <v>244</v>
      </c>
      <c r="C317" s="216">
        <v>20512140</v>
      </c>
      <c r="D317" s="216">
        <v>20191980</v>
      </c>
      <c r="E317" s="205">
        <f t="shared" si="26"/>
        <v>0.9843916821940568</v>
      </c>
      <c r="F317" s="141"/>
      <c r="G317" s="31"/>
    </row>
    <row r="318" spans="1:7" ht="12.75" customHeight="1">
      <c r="A318" s="18">
        <v>19</v>
      </c>
      <c r="B318" s="286" t="s">
        <v>245</v>
      </c>
      <c r="C318" s="216">
        <v>50669060</v>
      </c>
      <c r="D318" s="216">
        <v>49992799</v>
      </c>
      <c r="E318" s="205">
        <f t="shared" si="26"/>
        <v>0.9866533738735236</v>
      </c>
      <c r="F318" s="141"/>
      <c r="G318" s="31" t="s">
        <v>12</v>
      </c>
    </row>
    <row r="319" spans="1:7" ht="12.75" customHeight="1">
      <c r="A319" s="18">
        <v>20</v>
      </c>
      <c r="B319" s="286" t="s">
        <v>246</v>
      </c>
      <c r="C319" s="216">
        <v>21370140</v>
      </c>
      <c r="D319" s="216">
        <v>21035340</v>
      </c>
      <c r="E319" s="205">
        <f t="shared" si="26"/>
        <v>0.9843332799878709</v>
      </c>
      <c r="F319" s="141"/>
      <c r="G319" s="31"/>
    </row>
    <row r="320" spans="1:7" ht="12.75" customHeight="1">
      <c r="A320" s="18">
        <v>21</v>
      </c>
      <c r="B320" s="286" t="s">
        <v>247</v>
      </c>
      <c r="C320" s="216">
        <v>37223780</v>
      </c>
      <c r="D320" s="216">
        <v>36628580</v>
      </c>
      <c r="E320" s="205">
        <f t="shared" si="26"/>
        <v>0.9840102214229721</v>
      </c>
      <c r="F320" s="141"/>
      <c r="G320" s="31"/>
    </row>
    <row r="321" spans="1:7" ht="12.75" customHeight="1">
      <c r="A321" s="18">
        <v>22</v>
      </c>
      <c r="B321" s="286" t="s">
        <v>248</v>
      </c>
      <c r="C321" s="216">
        <v>21820040</v>
      </c>
      <c r="D321" s="216">
        <v>21499760</v>
      </c>
      <c r="E321" s="205">
        <f t="shared" si="26"/>
        <v>0.9853217500976167</v>
      </c>
      <c r="F321" s="141"/>
      <c r="G321" s="31"/>
    </row>
    <row r="322" spans="1:7" ht="12.75" customHeight="1">
      <c r="A322" s="18">
        <v>23</v>
      </c>
      <c r="B322" s="286" t="s">
        <v>249</v>
      </c>
      <c r="C322" s="216">
        <v>39403360</v>
      </c>
      <c r="D322" s="216">
        <v>38814720</v>
      </c>
      <c r="E322" s="205">
        <f t="shared" si="26"/>
        <v>0.9850611724482379</v>
      </c>
      <c r="F322" s="141"/>
      <c r="G322" s="31"/>
    </row>
    <row r="323" spans="1:7" ht="12.75" customHeight="1">
      <c r="A323" s="18">
        <v>24</v>
      </c>
      <c r="B323" s="286" t="s">
        <v>250</v>
      </c>
      <c r="C323" s="216">
        <v>37746500</v>
      </c>
      <c r="D323" s="216">
        <v>37119620</v>
      </c>
      <c r="E323" s="205">
        <f t="shared" si="26"/>
        <v>0.983392367504272</v>
      </c>
      <c r="F323" s="141"/>
      <c r="G323" s="31"/>
    </row>
    <row r="324" spans="1:7" ht="12.75" customHeight="1">
      <c r="A324" s="18">
        <v>25</v>
      </c>
      <c r="B324" s="286" t="s">
        <v>251</v>
      </c>
      <c r="C324" s="216">
        <v>22135080</v>
      </c>
      <c r="D324" s="216">
        <v>21768840</v>
      </c>
      <c r="E324" s="205">
        <f t="shared" si="26"/>
        <v>0.9834543177616706</v>
      </c>
      <c r="F324" s="141" t="s">
        <v>12</v>
      </c>
      <c r="G324" s="31"/>
    </row>
    <row r="325" spans="1:7" ht="12.75" customHeight="1">
      <c r="A325" s="18">
        <v>26</v>
      </c>
      <c r="B325" s="286" t="s">
        <v>252</v>
      </c>
      <c r="C325" s="216">
        <v>51295656</v>
      </c>
      <c r="D325" s="216">
        <v>50588038</v>
      </c>
      <c r="E325" s="205">
        <f t="shared" si="26"/>
        <v>0.9862051086743095</v>
      </c>
      <c r="F325" s="141"/>
      <c r="G325" s="31"/>
    </row>
    <row r="326" spans="1:7" ht="12.75" customHeight="1">
      <c r="A326" s="18">
        <v>27</v>
      </c>
      <c r="B326" s="286" t="s">
        <v>253</v>
      </c>
      <c r="C326" s="216">
        <v>30099192</v>
      </c>
      <c r="D326" s="216">
        <v>29563503</v>
      </c>
      <c r="E326" s="205">
        <f t="shared" si="26"/>
        <v>0.982202545503547</v>
      </c>
      <c r="F326" s="141"/>
      <c r="G326" s="31"/>
    </row>
    <row r="327" spans="1:7" ht="12.75" customHeight="1">
      <c r="A327" s="18">
        <v>28</v>
      </c>
      <c r="B327" s="286" t="s">
        <v>254</v>
      </c>
      <c r="C327" s="216">
        <v>45964324</v>
      </c>
      <c r="D327" s="216">
        <v>45161345</v>
      </c>
      <c r="E327" s="205">
        <f t="shared" si="26"/>
        <v>0.9825303859575961</v>
      </c>
      <c r="F327" s="141"/>
      <c r="G327" s="31"/>
    </row>
    <row r="328" spans="1:7" ht="12.75" customHeight="1">
      <c r="A328" s="18">
        <v>29</v>
      </c>
      <c r="B328" s="286" t="s">
        <v>255</v>
      </c>
      <c r="C328" s="216">
        <v>24639592</v>
      </c>
      <c r="D328" s="216">
        <v>24296270</v>
      </c>
      <c r="E328" s="205">
        <f t="shared" si="26"/>
        <v>0.9860662465514851</v>
      </c>
      <c r="F328" s="141"/>
      <c r="G328" s="31"/>
    </row>
    <row r="329" spans="1:8" ht="12.75" customHeight="1">
      <c r="A329" s="18">
        <v>30</v>
      </c>
      <c r="B329" s="286" t="s">
        <v>256</v>
      </c>
      <c r="C329" s="216">
        <v>63328788</v>
      </c>
      <c r="D329" s="216">
        <v>62272545</v>
      </c>
      <c r="E329" s="205">
        <f t="shared" si="26"/>
        <v>0.9833212819421082</v>
      </c>
      <c r="F329" s="141"/>
      <c r="G329" s="31"/>
      <c r="H329" s="10" t="s">
        <v>12</v>
      </c>
    </row>
    <row r="330" spans="1:7" ht="12.75" customHeight="1">
      <c r="A330" s="18">
        <v>31</v>
      </c>
      <c r="B330" s="286" t="s">
        <v>257</v>
      </c>
      <c r="C330" s="216">
        <v>61803940</v>
      </c>
      <c r="D330" s="216">
        <v>60738220</v>
      </c>
      <c r="E330" s="205">
        <f t="shared" si="26"/>
        <v>0.9827564391525848</v>
      </c>
      <c r="F330" s="141"/>
      <c r="G330" s="31" t="s">
        <v>12</v>
      </c>
    </row>
    <row r="331" spans="1:8" ht="12.75" customHeight="1">
      <c r="A331" s="18">
        <v>32</v>
      </c>
      <c r="B331" s="286" t="s">
        <v>258</v>
      </c>
      <c r="C331" s="216">
        <v>37135840</v>
      </c>
      <c r="D331" s="216">
        <v>36601449</v>
      </c>
      <c r="E331" s="205">
        <f t="shared" si="26"/>
        <v>0.9856098313650641</v>
      </c>
      <c r="F331" s="141"/>
      <c r="G331" s="31"/>
      <c r="H331" s="10" t="s">
        <v>12</v>
      </c>
    </row>
    <row r="332" spans="1:7" ht="16.5" customHeight="1">
      <c r="A332" s="34"/>
      <c r="B332" s="1" t="s">
        <v>27</v>
      </c>
      <c r="C332" s="217">
        <v>1032377324</v>
      </c>
      <c r="D332" s="218">
        <v>1015543293</v>
      </c>
      <c r="E332" s="137">
        <f t="shared" si="26"/>
        <v>0.9836939163533972</v>
      </c>
      <c r="F332" s="42"/>
      <c r="G332" s="31" t="s">
        <v>12</v>
      </c>
    </row>
    <row r="333" spans="1:7" ht="16.5" customHeight="1">
      <c r="A333" s="40"/>
      <c r="B333" s="2"/>
      <c r="C333" s="141"/>
      <c r="D333" s="141"/>
      <c r="E333" s="142"/>
      <c r="F333" s="42"/>
      <c r="G333" s="31"/>
    </row>
    <row r="334" ht="15.75" customHeight="1">
      <c r="A334" s="9" t="s">
        <v>97</v>
      </c>
    </row>
    <row r="335" ht="14.25">
      <c r="A335" s="9"/>
    </row>
    <row r="336" ht="14.25">
      <c r="A336" s="9" t="s">
        <v>33</v>
      </c>
    </row>
    <row r="337" spans="1:7" ht="33.75" customHeight="1">
      <c r="A337" s="186" t="s">
        <v>20</v>
      </c>
      <c r="B337" s="186"/>
      <c r="C337" s="187" t="s">
        <v>34</v>
      </c>
      <c r="D337" s="187" t="s">
        <v>35</v>
      </c>
      <c r="E337" s="187" t="s">
        <v>6</v>
      </c>
      <c r="F337" s="187" t="s">
        <v>28</v>
      </c>
      <c r="G337" s="188"/>
    </row>
    <row r="338" spans="1:7" ht="16.5" customHeight="1">
      <c r="A338" s="186">
        <v>1</v>
      </c>
      <c r="B338" s="186">
        <v>2</v>
      </c>
      <c r="C338" s="187">
        <v>3</v>
      </c>
      <c r="D338" s="187">
        <v>4</v>
      </c>
      <c r="E338" s="187" t="s">
        <v>36</v>
      </c>
      <c r="F338" s="187">
        <v>6</v>
      </c>
      <c r="G338" s="188"/>
    </row>
    <row r="339" spans="1:7" ht="27" customHeight="1">
      <c r="A339" s="189">
        <v>1</v>
      </c>
      <c r="B339" s="190" t="s">
        <v>154</v>
      </c>
      <c r="C339" s="194">
        <v>5303.63</v>
      </c>
      <c r="D339" s="194">
        <v>5303.63</v>
      </c>
      <c r="E339" s="191">
        <f>D339-C339</f>
        <v>0</v>
      </c>
      <c r="F339" s="192">
        <v>0</v>
      </c>
      <c r="G339" s="188"/>
    </row>
    <row r="340" spans="1:8" ht="28.5">
      <c r="A340" s="189">
        <v>2</v>
      </c>
      <c r="B340" s="190" t="s">
        <v>155</v>
      </c>
      <c r="C340" s="194">
        <v>249797.4927</v>
      </c>
      <c r="D340" s="194">
        <v>249797.4927</v>
      </c>
      <c r="E340" s="191">
        <f>D340-C340</f>
        <v>0</v>
      </c>
      <c r="F340" s="193">
        <f>E340/C340</f>
        <v>0</v>
      </c>
      <c r="G340" s="188"/>
      <c r="H340" s="10" t="s">
        <v>12</v>
      </c>
    </row>
    <row r="341" spans="1:7" ht="28.5">
      <c r="A341" s="189">
        <v>3</v>
      </c>
      <c r="B341" s="190" t="s">
        <v>156</v>
      </c>
      <c r="C341" s="255">
        <v>243993.618</v>
      </c>
      <c r="D341" s="255">
        <v>243993.618</v>
      </c>
      <c r="E341" s="191">
        <f>D341-C341</f>
        <v>0</v>
      </c>
      <c r="F341" s="193">
        <f>E341/C341</f>
        <v>0</v>
      </c>
      <c r="G341" s="188" t="s">
        <v>12</v>
      </c>
    </row>
    <row r="342" ht="14.25">
      <c r="A342" s="54"/>
    </row>
    <row r="343" spans="1:8" ht="14.25">
      <c r="A343" s="9" t="s">
        <v>164</v>
      </c>
      <c r="B343" s="48"/>
      <c r="C343" s="58"/>
      <c r="D343" s="48"/>
      <c r="E343" s="48"/>
      <c r="F343" s="48"/>
      <c r="G343" s="48" t="s">
        <v>12</v>
      </c>
      <c r="H343" s="10" t="s">
        <v>12</v>
      </c>
    </row>
    <row r="344" spans="1:8" ht="6" customHeight="1">
      <c r="A344" s="9"/>
      <c r="B344" s="48"/>
      <c r="C344" s="58"/>
      <c r="D344" s="48"/>
      <c r="E344" s="48"/>
      <c r="F344" s="48"/>
      <c r="G344" s="48"/>
      <c r="H344" s="10" t="s">
        <v>12</v>
      </c>
    </row>
    <row r="345" spans="1:5" ht="14.25">
      <c r="A345" s="48"/>
      <c r="B345" s="48"/>
      <c r="C345" s="48"/>
      <c r="D345" s="48"/>
      <c r="E345" s="59" t="s">
        <v>98</v>
      </c>
    </row>
    <row r="346" spans="1:8" ht="43.5" customHeight="1">
      <c r="A346" s="60" t="s">
        <v>37</v>
      </c>
      <c r="B346" s="60" t="s">
        <v>38</v>
      </c>
      <c r="C346" s="61" t="s">
        <v>171</v>
      </c>
      <c r="D346" s="62" t="s">
        <v>168</v>
      </c>
      <c r="E346" s="61" t="s">
        <v>167</v>
      </c>
      <c r="F346" s="257"/>
      <c r="G346" s="257"/>
      <c r="H346" s="188"/>
    </row>
    <row r="347" spans="1:8" ht="15.75" customHeight="1">
      <c r="A347" s="60">
        <v>1</v>
      </c>
      <c r="B347" s="60">
        <v>2</v>
      </c>
      <c r="C347" s="61">
        <v>3</v>
      </c>
      <c r="D347" s="62">
        <v>4</v>
      </c>
      <c r="E347" s="61">
        <v>5</v>
      </c>
      <c r="F347" s="257"/>
      <c r="G347" s="257"/>
      <c r="H347" s="188"/>
    </row>
    <row r="348" spans="1:8" ht="12.75" customHeight="1">
      <c r="A348" s="18">
        <v>1</v>
      </c>
      <c r="B348" s="286" t="s">
        <v>227</v>
      </c>
      <c r="C348" s="167">
        <v>1938.6509999999998</v>
      </c>
      <c r="D348" s="167">
        <v>0</v>
      </c>
      <c r="E348" s="146">
        <f aca="true" t="shared" si="27" ref="E348:E380">D348/C348</f>
        <v>0</v>
      </c>
      <c r="F348" s="258"/>
      <c r="G348" s="259"/>
      <c r="H348" s="207"/>
    </row>
    <row r="349" spans="1:8" ht="12.75" customHeight="1">
      <c r="A349" s="18">
        <v>2</v>
      </c>
      <c r="B349" s="286" t="s">
        <v>228</v>
      </c>
      <c r="C349" s="167">
        <v>3896.756</v>
      </c>
      <c r="D349" s="167">
        <v>0</v>
      </c>
      <c r="E349" s="146">
        <f t="shared" si="27"/>
        <v>0</v>
      </c>
      <c r="F349" s="258"/>
      <c r="G349" s="259"/>
      <c r="H349" s="207"/>
    </row>
    <row r="350" spans="1:8" ht="12.75" customHeight="1">
      <c r="A350" s="18">
        <v>3</v>
      </c>
      <c r="B350" s="286" t="s">
        <v>229</v>
      </c>
      <c r="C350" s="167">
        <v>4148.298</v>
      </c>
      <c r="D350" s="167">
        <v>0</v>
      </c>
      <c r="E350" s="146">
        <f t="shared" si="27"/>
        <v>0</v>
      </c>
      <c r="F350" s="258"/>
      <c r="G350" s="259"/>
      <c r="H350" s="207"/>
    </row>
    <row r="351" spans="1:8" ht="12.75" customHeight="1">
      <c r="A351" s="18">
        <v>4</v>
      </c>
      <c r="B351" s="286" t="s">
        <v>230</v>
      </c>
      <c r="C351" s="167">
        <v>4702.478</v>
      </c>
      <c r="D351" s="167">
        <v>0</v>
      </c>
      <c r="E351" s="146">
        <f t="shared" si="27"/>
        <v>0</v>
      </c>
      <c r="F351" s="258"/>
      <c r="G351" s="259"/>
      <c r="H351" s="207"/>
    </row>
    <row r="352" spans="1:8" ht="12.75" customHeight="1">
      <c r="A352" s="18">
        <v>5</v>
      </c>
      <c r="B352" s="286" t="s">
        <v>231</v>
      </c>
      <c r="C352" s="167">
        <v>3522.2690000000002</v>
      </c>
      <c r="D352" s="167">
        <v>0</v>
      </c>
      <c r="E352" s="146">
        <f t="shared" si="27"/>
        <v>0</v>
      </c>
      <c r="F352" s="258"/>
      <c r="G352" s="259"/>
      <c r="H352" s="207"/>
    </row>
    <row r="353" spans="1:8" ht="12.75" customHeight="1">
      <c r="A353" s="18">
        <v>6</v>
      </c>
      <c r="B353" s="286" t="s">
        <v>232</v>
      </c>
      <c r="C353" s="167">
        <v>4716.823</v>
      </c>
      <c r="D353" s="167">
        <v>0</v>
      </c>
      <c r="E353" s="146">
        <f t="shared" si="27"/>
        <v>0</v>
      </c>
      <c r="F353" s="258"/>
      <c r="G353" s="259"/>
      <c r="H353" s="207"/>
    </row>
    <row r="354" spans="1:8" ht="12.75" customHeight="1">
      <c r="A354" s="18">
        <v>7</v>
      </c>
      <c r="B354" s="286" t="s">
        <v>233</v>
      </c>
      <c r="C354" s="167">
        <v>3602.697</v>
      </c>
      <c r="D354" s="167">
        <v>0</v>
      </c>
      <c r="E354" s="146">
        <f t="shared" si="27"/>
        <v>0</v>
      </c>
      <c r="F354" s="258"/>
      <c r="G354" s="259"/>
      <c r="H354" s="207"/>
    </row>
    <row r="355" spans="1:8" ht="12.75" customHeight="1">
      <c r="A355" s="18">
        <v>8</v>
      </c>
      <c r="B355" s="286" t="s">
        <v>234</v>
      </c>
      <c r="C355" s="167">
        <v>5308.823</v>
      </c>
      <c r="D355" s="167">
        <v>0</v>
      </c>
      <c r="E355" s="146">
        <f t="shared" si="27"/>
        <v>0</v>
      </c>
      <c r="F355" s="258"/>
      <c r="G355" s="259"/>
      <c r="H355" s="207"/>
    </row>
    <row r="356" spans="1:8" ht="12.75" customHeight="1">
      <c r="A356" s="18">
        <v>9</v>
      </c>
      <c r="B356" s="286" t="s">
        <v>235</v>
      </c>
      <c r="C356" s="167">
        <v>2471.007</v>
      </c>
      <c r="D356" s="167">
        <v>0</v>
      </c>
      <c r="E356" s="146">
        <f t="shared" si="27"/>
        <v>0</v>
      </c>
      <c r="F356" s="258"/>
      <c r="G356" s="259"/>
      <c r="H356" s="207"/>
    </row>
    <row r="357" spans="1:8" ht="12.75" customHeight="1">
      <c r="A357" s="18">
        <v>10</v>
      </c>
      <c r="B357" s="286" t="s">
        <v>236</v>
      </c>
      <c r="C357" s="167">
        <v>1872.5410000000002</v>
      </c>
      <c r="D357" s="167">
        <v>0</v>
      </c>
      <c r="E357" s="146">
        <f t="shared" si="27"/>
        <v>0</v>
      </c>
      <c r="F357" s="258"/>
      <c r="G357" s="259"/>
      <c r="H357" s="207"/>
    </row>
    <row r="358" spans="1:8" ht="12.75" customHeight="1">
      <c r="A358" s="18">
        <v>11</v>
      </c>
      <c r="B358" s="286" t="s">
        <v>237</v>
      </c>
      <c r="C358" s="167">
        <v>4312.573</v>
      </c>
      <c r="D358" s="167">
        <v>0</v>
      </c>
      <c r="E358" s="146">
        <f t="shared" si="27"/>
        <v>0</v>
      </c>
      <c r="F358" s="258"/>
      <c r="G358" s="259"/>
      <c r="H358" s="207"/>
    </row>
    <row r="359" spans="1:8" ht="12.75" customHeight="1">
      <c r="A359" s="18">
        <v>12</v>
      </c>
      <c r="B359" s="286" t="s">
        <v>238</v>
      </c>
      <c r="C359" s="167">
        <v>4143.3150000000005</v>
      </c>
      <c r="D359" s="167">
        <v>0</v>
      </c>
      <c r="E359" s="146">
        <f t="shared" si="27"/>
        <v>0</v>
      </c>
      <c r="F359" s="258"/>
      <c r="G359" s="259"/>
      <c r="H359" s="207"/>
    </row>
    <row r="360" spans="1:8" ht="12.75" customHeight="1">
      <c r="A360" s="18">
        <v>13</v>
      </c>
      <c r="B360" s="286" t="s">
        <v>239</v>
      </c>
      <c r="C360" s="167">
        <v>3616.6130000000003</v>
      </c>
      <c r="D360" s="167">
        <v>0</v>
      </c>
      <c r="E360" s="146">
        <f t="shared" si="27"/>
        <v>0</v>
      </c>
      <c r="F360" s="258"/>
      <c r="G360" s="259"/>
      <c r="H360" s="207"/>
    </row>
    <row r="361" spans="1:8" ht="12.75" customHeight="1">
      <c r="A361" s="18">
        <v>14</v>
      </c>
      <c r="B361" s="286" t="s">
        <v>240</v>
      </c>
      <c r="C361" s="167">
        <v>2662.424</v>
      </c>
      <c r="D361" s="167">
        <v>0</v>
      </c>
      <c r="E361" s="146">
        <f t="shared" si="27"/>
        <v>0</v>
      </c>
      <c r="F361" s="258"/>
      <c r="G361" s="259"/>
      <c r="H361" s="207"/>
    </row>
    <row r="362" spans="1:8" ht="12.75" customHeight="1">
      <c r="A362" s="18">
        <v>15</v>
      </c>
      <c r="B362" s="286" t="s">
        <v>241</v>
      </c>
      <c r="C362" s="167">
        <v>970.772</v>
      </c>
      <c r="D362" s="167">
        <v>0</v>
      </c>
      <c r="E362" s="146">
        <f t="shared" si="27"/>
        <v>0</v>
      </c>
      <c r="F362" s="258"/>
      <c r="G362" s="259"/>
      <c r="H362" s="207"/>
    </row>
    <row r="363" spans="1:8" ht="12.75" customHeight="1">
      <c r="A363" s="18">
        <v>16</v>
      </c>
      <c r="B363" s="286" t="s">
        <v>242</v>
      </c>
      <c r="C363" s="167">
        <v>1224.905</v>
      </c>
      <c r="D363" s="167">
        <v>0</v>
      </c>
      <c r="E363" s="146">
        <f t="shared" si="27"/>
        <v>0</v>
      </c>
      <c r="F363" s="258"/>
      <c r="G363" s="259"/>
      <c r="H363" s="207"/>
    </row>
    <row r="364" spans="1:8" ht="12.75" customHeight="1">
      <c r="A364" s="18">
        <v>17</v>
      </c>
      <c r="B364" s="286" t="s">
        <v>243</v>
      </c>
      <c r="C364" s="167">
        <v>4035.02</v>
      </c>
      <c r="D364" s="167">
        <v>0</v>
      </c>
      <c r="E364" s="146">
        <f t="shared" si="27"/>
        <v>0</v>
      </c>
      <c r="F364" s="258"/>
      <c r="G364" s="259"/>
      <c r="H364" s="207"/>
    </row>
    <row r="365" spans="1:8" ht="12.75" customHeight="1">
      <c r="A365" s="18">
        <v>18</v>
      </c>
      <c r="B365" s="286" t="s">
        <v>244</v>
      </c>
      <c r="C365" s="167">
        <v>2492.248</v>
      </c>
      <c r="D365" s="167">
        <v>0</v>
      </c>
      <c r="E365" s="146">
        <f t="shared" si="27"/>
        <v>0</v>
      </c>
      <c r="F365" s="258"/>
      <c r="G365" s="259"/>
      <c r="H365" s="207"/>
    </row>
    <row r="366" spans="1:8" ht="12.75" customHeight="1">
      <c r="A366" s="18">
        <v>19</v>
      </c>
      <c r="B366" s="286" t="s">
        <v>245</v>
      </c>
      <c r="C366" s="167">
        <v>6176.552</v>
      </c>
      <c r="D366" s="167">
        <v>0</v>
      </c>
      <c r="E366" s="146">
        <f t="shared" si="27"/>
        <v>0</v>
      </c>
      <c r="F366" s="258"/>
      <c r="G366" s="259"/>
      <c r="H366" s="207"/>
    </row>
    <row r="367" spans="1:8" ht="12.75" customHeight="1">
      <c r="A367" s="18">
        <v>20</v>
      </c>
      <c r="B367" s="286" t="s">
        <v>246</v>
      </c>
      <c r="C367" s="167">
        <v>2621.2560000000003</v>
      </c>
      <c r="D367" s="167">
        <v>0</v>
      </c>
      <c r="E367" s="146">
        <f t="shared" si="27"/>
        <v>0</v>
      </c>
      <c r="F367" s="258"/>
      <c r="G367" s="259"/>
      <c r="H367" s="207"/>
    </row>
    <row r="368" spans="1:8" ht="12.75" customHeight="1">
      <c r="A368" s="18">
        <v>21</v>
      </c>
      <c r="B368" s="286" t="s">
        <v>247</v>
      </c>
      <c r="C368" s="167">
        <v>4563.735</v>
      </c>
      <c r="D368" s="167">
        <v>0</v>
      </c>
      <c r="E368" s="146">
        <f t="shared" si="27"/>
        <v>0</v>
      </c>
      <c r="F368" s="258"/>
      <c r="G368" s="259"/>
      <c r="H368" s="207"/>
    </row>
    <row r="369" spans="1:8" ht="12.75" customHeight="1">
      <c r="A369" s="18">
        <v>22</v>
      </c>
      <c r="B369" s="286" t="s">
        <v>248</v>
      </c>
      <c r="C369" s="167">
        <v>2628.89</v>
      </c>
      <c r="D369" s="167">
        <v>0</v>
      </c>
      <c r="E369" s="146">
        <f t="shared" si="27"/>
        <v>0</v>
      </c>
      <c r="F369" s="258"/>
      <c r="G369" s="259"/>
      <c r="H369" s="207"/>
    </row>
    <row r="370" spans="1:8" ht="12.75" customHeight="1">
      <c r="A370" s="18">
        <v>23</v>
      </c>
      <c r="B370" s="286" t="s">
        <v>249</v>
      </c>
      <c r="C370" s="167">
        <v>4918.139</v>
      </c>
      <c r="D370" s="167">
        <v>0</v>
      </c>
      <c r="E370" s="146">
        <f t="shared" si="27"/>
        <v>0</v>
      </c>
      <c r="F370" s="258"/>
      <c r="G370" s="259"/>
      <c r="H370" s="207"/>
    </row>
    <row r="371" spans="1:8" ht="12.75" customHeight="1">
      <c r="A371" s="18">
        <v>24</v>
      </c>
      <c r="B371" s="286" t="s">
        <v>250</v>
      </c>
      <c r="C371" s="167">
        <v>4679.433</v>
      </c>
      <c r="D371" s="167">
        <v>0</v>
      </c>
      <c r="E371" s="146">
        <f t="shared" si="27"/>
        <v>0</v>
      </c>
      <c r="F371" s="258"/>
      <c r="G371" s="259"/>
      <c r="H371" s="207"/>
    </row>
    <row r="372" spans="1:8" ht="12.75" customHeight="1">
      <c r="A372" s="18">
        <v>25</v>
      </c>
      <c r="B372" s="286" t="s">
        <v>251</v>
      </c>
      <c r="C372" s="167">
        <v>2726.999</v>
      </c>
      <c r="D372" s="167">
        <v>0</v>
      </c>
      <c r="E372" s="146">
        <f t="shared" si="27"/>
        <v>0</v>
      </c>
      <c r="F372" s="258"/>
      <c r="G372" s="259"/>
      <c r="H372" s="207"/>
    </row>
    <row r="373" spans="1:8" ht="12.75" customHeight="1">
      <c r="A373" s="18">
        <v>26</v>
      </c>
      <c r="B373" s="286" t="s">
        <v>252</v>
      </c>
      <c r="C373" s="167">
        <v>6161.784</v>
      </c>
      <c r="D373" s="167">
        <v>0</v>
      </c>
      <c r="E373" s="146">
        <f t="shared" si="27"/>
        <v>0</v>
      </c>
      <c r="F373" s="258"/>
      <c r="G373" s="259"/>
      <c r="H373" s="207"/>
    </row>
    <row r="374" spans="1:8" ht="12.75" customHeight="1">
      <c r="A374" s="18">
        <v>27</v>
      </c>
      <c r="B374" s="286" t="s">
        <v>253</v>
      </c>
      <c r="C374" s="167">
        <v>3703.244</v>
      </c>
      <c r="D374" s="167">
        <v>0</v>
      </c>
      <c r="E374" s="146">
        <f t="shared" si="27"/>
        <v>0</v>
      </c>
      <c r="F374" s="258"/>
      <c r="G374" s="259"/>
      <c r="H374" s="207"/>
    </row>
    <row r="375" spans="1:8" ht="12.75" customHeight="1">
      <c r="A375" s="18">
        <v>28</v>
      </c>
      <c r="B375" s="286" t="s">
        <v>254</v>
      </c>
      <c r="C375" s="167">
        <v>5567.51</v>
      </c>
      <c r="D375" s="167">
        <v>0</v>
      </c>
      <c r="E375" s="146">
        <f t="shared" si="27"/>
        <v>0</v>
      </c>
      <c r="F375" s="258"/>
      <c r="G375" s="259"/>
      <c r="H375" s="207"/>
    </row>
    <row r="376" spans="1:8" ht="12.75" customHeight="1">
      <c r="A376" s="18">
        <v>29</v>
      </c>
      <c r="B376" s="286" t="s">
        <v>255</v>
      </c>
      <c r="C376" s="167">
        <v>2947.895</v>
      </c>
      <c r="D376" s="167">
        <v>0</v>
      </c>
      <c r="E376" s="146">
        <f t="shared" si="27"/>
        <v>0</v>
      </c>
      <c r="F376" s="258"/>
      <c r="G376" s="259"/>
      <c r="H376" s="207"/>
    </row>
    <row r="377" spans="1:8" ht="12.75" customHeight="1">
      <c r="A377" s="18">
        <v>30</v>
      </c>
      <c r="B377" s="286" t="s">
        <v>256</v>
      </c>
      <c r="C377" s="167">
        <v>7732.652</v>
      </c>
      <c r="D377" s="167">
        <v>0</v>
      </c>
      <c r="E377" s="146">
        <f t="shared" si="27"/>
        <v>0</v>
      </c>
      <c r="F377" s="258"/>
      <c r="G377" s="259"/>
      <c r="H377" s="207"/>
    </row>
    <row r="378" spans="1:8" ht="12.75" customHeight="1">
      <c r="A378" s="18">
        <v>31</v>
      </c>
      <c r="B378" s="286" t="s">
        <v>257</v>
      </c>
      <c r="C378" s="167">
        <v>7457.317999999999</v>
      </c>
      <c r="D378" s="167">
        <v>0</v>
      </c>
      <c r="E378" s="146">
        <f t="shared" si="27"/>
        <v>0</v>
      </c>
      <c r="F378" s="258"/>
      <c r="G378" s="259"/>
      <c r="H378" s="207"/>
    </row>
    <row r="379" spans="1:8" ht="12.75" customHeight="1">
      <c r="A379" s="18">
        <v>32</v>
      </c>
      <c r="B379" s="286" t="s">
        <v>258</v>
      </c>
      <c r="C379" s="167">
        <v>4534.286</v>
      </c>
      <c r="D379" s="167">
        <v>0</v>
      </c>
      <c r="E379" s="146">
        <f t="shared" si="27"/>
        <v>0</v>
      </c>
      <c r="F379" s="258"/>
      <c r="G379" s="259"/>
      <c r="H379" s="207"/>
    </row>
    <row r="380" spans="1:8" ht="12.75" customHeight="1">
      <c r="A380" s="34"/>
      <c r="B380" s="1" t="s">
        <v>27</v>
      </c>
      <c r="C380" s="168">
        <v>126057.90600000002</v>
      </c>
      <c r="D380" s="168">
        <v>0</v>
      </c>
      <c r="E380" s="145">
        <f t="shared" si="27"/>
        <v>0</v>
      </c>
      <c r="F380" s="258"/>
      <c r="G380" s="259"/>
      <c r="H380" s="207"/>
    </row>
    <row r="381" spans="1:8" ht="14.25">
      <c r="A381" s="40"/>
      <c r="B381" s="2"/>
      <c r="C381" s="65"/>
      <c r="D381" s="26"/>
      <c r="E381" s="66"/>
      <c r="F381" s="260"/>
      <c r="G381" s="261"/>
      <c r="H381" s="260"/>
    </row>
    <row r="382" spans="1:8" ht="14.25">
      <c r="A382" s="40"/>
      <c r="B382" s="2"/>
      <c r="C382" s="65"/>
      <c r="D382" s="26"/>
      <c r="E382" s="66"/>
      <c r="F382" s="26"/>
      <c r="G382" s="65"/>
      <c r="H382" s="26"/>
    </row>
    <row r="383" spans="1:7" ht="14.25">
      <c r="A383" s="9" t="s">
        <v>165</v>
      </c>
      <c r="B383" s="48"/>
      <c r="C383" s="58"/>
      <c r="D383" s="48"/>
      <c r="E383" s="48"/>
      <c r="F383" s="48"/>
      <c r="G383" s="48"/>
    </row>
    <row r="384" spans="1:5" ht="14.25">
      <c r="A384" s="48"/>
      <c r="B384" s="48"/>
      <c r="C384" s="48"/>
      <c r="D384" s="48"/>
      <c r="E384" s="59" t="s">
        <v>98</v>
      </c>
    </row>
    <row r="385" spans="1:7" ht="52.5" customHeight="1">
      <c r="A385" s="60" t="s">
        <v>37</v>
      </c>
      <c r="B385" s="60" t="s">
        <v>38</v>
      </c>
      <c r="C385" s="61" t="s">
        <v>171</v>
      </c>
      <c r="D385" s="62" t="s">
        <v>157</v>
      </c>
      <c r="E385" s="61" t="s">
        <v>166</v>
      </c>
      <c r="F385" s="63"/>
      <c r="G385" s="64"/>
    </row>
    <row r="386" spans="1:7" ht="12.75" customHeight="1">
      <c r="A386" s="60">
        <v>1</v>
      </c>
      <c r="B386" s="60">
        <v>2</v>
      </c>
      <c r="C386" s="61">
        <v>3</v>
      </c>
      <c r="D386" s="62">
        <v>4</v>
      </c>
      <c r="E386" s="61">
        <v>5</v>
      </c>
      <c r="F386" s="63"/>
      <c r="G386" s="64"/>
    </row>
    <row r="387" spans="1:7" ht="12.75" customHeight="1">
      <c r="A387" s="18">
        <v>1</v>
      </c>
      <c r="B387" s="286" t="s">
        <v>227</v>
      </c>
      <c r="C387" s="167">
        <v>1938.6509999999998</v>
      </c>
      <c r="D387" s="143">
        <v>-124.75799999999992</v>
      </c>
      <c r="E387" s="147">
        <f aca="true" t="shared" si="28" ref="E387:E419">D387/C387</f>
        <v>-0.06435299597503621</v>
      </c>
      <c r="F387" s="141"/>
      <c r="G387" s="31"/>
    </row>
    <row r="388" spans="1:7" ht="12.75" customHeight="1">
      <c r="A388" s="18">
        <v>2</v>
      </c>
      <c r="B388" s="286" t="s">
        <v>228</v>
      </c>
      <c r="C388" s="167">
        <v>3896.756</v>
      </c>
      <c r="D388" s="143">
        <v>-2113.3050000000003</v>
      </c>
      <c r="E388" s="147">
        <f t="shared" si="28"/>
        <v>-0.5423241793943476</v>
      </c>
      <c r="F388" s="141"/>
      <c r="G388" s="31"/>
    </row>
    <row r="389" spans="1:7" ht="12.75" customHeight="1">
      <c r="A389" s="18">
        <v>3</v>
      </c>
      <c r="B389" s="286" t="s">
        <v>229</v>
      </c>
      <c r="C389" s="167">
        <v>4148.298</v>
      </c>
      <c r="D389" s="143">
        <v>-2598.6459999999997</v>
      </c>
      <c r="E389" s="147">
        <f t="shared" si="28"/>
        <v>-0.6264366735465967</v>
      </c>
      <c r="F389" s="141"/>
      <c r="G389" s="31"/>
    </row>
    <row r="390" spans="1:7" ht="12.75" customHeight="1">
      <c r="A390" s="18">
        <v>4</v>
      </c>
      <c r="B390" s="286" t="s">
        <v>230</v>
      </c>
      <c r="C390" s="167">
        <v>4702.478</v>
      </c>
      <c r="D390" s="143">
        <v>-137.14499999999975</v>
      </c>
      <c r="E390" s="147">
        <f t="shared" si="28"/>
        <v>-0.029164410763856792</v>
      </c>
      <c r="F390" s="141"/>
      <c r="G390" s="31"/>
    </row>
    <row r="391" spans="1:7" ht="12.75" customHeight="1">
      <c r="A391" s="18">
        <v>5</v>
      </c>
      <c r="B391" s="286" t="s">
        <v>231</v>
      </c>
      <c r="C391" s="167">
        <v>3522.2690000000002</v>
      </c>
      <c r="D391" s="143">
        <v>-563.6660000000002</v>
      </c>
      <c r="E391" s="147">
        <f t="shared" si="28"/>
        <v>-0.16002923115752946</v>
      </c>
      <c r="F391" s="141"/>
      <c r="G391" s="31"/>
    </row>
    <row r="392" spans="1:7" ht="12.75" customHeight="1">
      <c r="A392" s="18">
        <v>6</v>
      </c>
      <c r="B392" s="286" t="s">
        <v>232</v>
      </c>
      <c r="C392" s="167">
        <v>4716.823</v>
      </c>
      <c r="D392" s="143">
        <v>-2564.143</v>
      </c>
      <c r="E392" s="147">
        <f t="shared" si="28"/>
        <v>-0.5436165402008937</v>
      </c>
      <c r="F392" s="141"/>
      <c r="G392" s="31"/>
    </row>
    <row r="393" spans="1:7" ht="12.75" customHeight="1">
      <c r="A393" s="18">
        <v>7</v>
      </c>
      <c r="B393" s="286" t="s">
        <v>233</v>
      </c>
      <c r="C393" s="167">
        <v>3602.697</v>
      </c>
      <c r="D393" s="143">
        <v>-1945.0900000000001</v>
      </c>
      <c r="E393" s="147">
        <f t="shared" si="28"/>
        <v>-0.5398983039650573</v>
      </c>
      <c r="F393" s="141"/>
      <c r="G393" s="31"/>
    </row>
    <row r="394" spans="1:7" ht="12.75" customHeight="1">
      <c r="A394" s="18">
        <v>8</v>
      </c>
      <c r="B394" s="286" t="s">
        <v>234</v>
      </c>
      <c r="C394" s="167">
        <v>5308.823</v>
      </c>
      <c r="D394" s="143">
        <v>-2685.3</v>
      </c>
      <c r="E394" s="147">
        <f t="shared" si="28"/>
        <v>-0.5058183329901939</v>
      </c>
      <c r="F394" s="141"/>
      <c r="G394" s="31"/>
    </row>
    <row r="395" spans="1:7" ht="12.75" customHeight="1">
      <c r="A395" s="18">
        <v>9</v>
      </c>
      <c r="B395" s="286" t="s">
        <v>235</v>
      </c>
      <c r="C395" s="167">
        <v>2471.007</v>
      </c>
      <c r="D395" s="143">
        <v>-1548.6970000000001</v>
      </c>
      <c r="E395" s="147">
        <f t="shared" si="28"/>
        <v>-0.6267473139493333</v>
      </c>
      <c r="F395" s="141"/>
      <c r="G395" s="31"/>
    </row>
    <row r="396" spans="1:7" ht="12.75" customHeight="1">
      <c r="A396" s="18">
        <v>10</v>
      </c>
      <c r="B396" s="286" t="s">
        <v>236</v>
      </c>
      <c r="C396" s="167">
        <v>1872.5410000000002</v>
      </c>
      <c r="D396" s="143">
        <v>-445.271</v>
      </c>
      <c r="E396" s="147">
        <f t="shared" si="28"/>
        <v>-0.23778971995806766</v>
      </c>
      <c r="F396" s="141"/>
      <c r="G396" s="31"/>
    </row>
    <row r="397" spans="1:7" ht="12.75" customHeight="1">
      <c r="A397" s="18">
        <v>11</v>
      </c>
      <c r="B397" s="286" t="s">
        <v>237</v>
      </c>
      <c r="C397" s="167">
        <v>4312.573</v>
      </c>
      <c r="D397" s="143">
        <v>21.29200000000037</v>
      </c>
      <c r="E397" s="147">
        <f t="shared" si="28"/>
        <v>0.004937191787826054</v>
      </c>
      <c r="F397" s="141"/>
      <c r="G397" s="31"/>
    </row>
    <row r="398" spans="1:7" ht="12.75" customHeight="1">
      <c r="A398" s="18">
        <v>12</v>
      </c>
      <c r="B398" s="286" t="s">
        <v>238</v>
      </c>
      <c r="C398" s="167">
        <v>4143.3150000000005</v>
      </c>
      <c r="D398" s="143">
        <v>-668.643</v>
      </c>
      <c r="E398" s="147">
        <f t="shared" si="28"/>
        <v>-0.16137875107251076</v>
      </c>
      <c r="F398" s="141"/>
      <c r="G398" s="31"/>
    </row>
    <row r="399" spans="1:7" ht="12.75" customHeight="1">
      <c r="A399" s="18">
        <v>13</v>
      </c>
      <c r="B399" s="286" t="s">
        <v>239</v>
      </c>
      <c r="C399" s="167">
        <v>3616.6130000000003</v>
      </c>
      <c r="D399" s="143">
        <v>-603.3979999999999</v>
      </c>
      <c r="E399" s="147">
        <f t="shared" si="28"/>
        <v>-0.1668406323817339</v>
      </c>
      <c r="F399" s="141"/>
      <c r="G399" s="31"/>
    </row>
    <row r="400" spans="1:7" ht="12.75" customHeight="1">
      <c r="A400" s="18">
        <v>14</v>
      </c>
      <c r="B400" s="286" t="s">
        <v>240</v>
      </c>
      <c r="C400" s="167">
        <v>2662.424</v>
      </c>
      <c r="D400" s="143">
        <v>-1013.282</v>
      </c>
      <c r="E400" s="147">
        <f t="shared" si="28"/>
        <v>-0.38058626274402574</v>
      </c>
      <c r="F400" s="141"/>
      <c r="G400" s="31"/>
    </row>
    <row r="401" spans="1:7" ht="12.75" customHeight="1">
      <c r="A401" s="18">
        <v>15</v>
      </c>
      <c r="B401" s="286" t="s">
        <v>241</v>
      </c>
      <c r="C401" s="167">
        <v>970.772</v>
      </c>
      <c r="D401" s="143">
        <v>-301.328</v>
      </c>
      <c r="E401" s="147">
        <f t="shared" si="28"/>
        <v>-0.31040038237608825</v>
      </c>
      <c r="F401" s="141"/>
      <c r="G401" s="31"/>
    </row>
    <row r="402" spans="1:7" ht="12.75" customHeight="1">
      <c r="A402" s="18">
        <v>16</v>
      </c>
      <c r="B402" s="286" t="s">
        <v>242</v>
      </c>
      <c r="C402" s="167">
        <v>1224.905</v>
      </c>
      <c r="D402" s="143">
        <v>-534.377</v>
      </c>
      <c r="E402" s="147">
        <f t="shared" si="28"/>
        <v>-0.43625995485364166</v>
      </c>
      <c r="F402" s="141"/>
      <c r="G402" s="31"/>
    </row>
    <row r="403" spans="1:7" ht="12.75" customHeight="1">
      <c r="A403" s="18">
        <v>17</v>
      </c>
      <c r="B403" s="286" t="s">
        <v>243</v>
      </c>
      <c r="C403" s="167">
        <v>4035.02</v>
      </c>
      <c r="D403" s="143">
        <v>-531.625</v>
      </c>
      <c r="E403" s="147">
        <f t="shared" si="28"/>
        <v>-0.13175275463318645</v>
      </c>
      <c r="F403" s="141"/>
      <c r="G403" s="31"/>
    </row>
    <row r="404" spans="1:7" ht="12.75" customHeight="1">
      <c r="A404" s="18">
        <v>18</v>
      </c>
      <c r="B404" s="286" t="s">
        <v>244</v>
      </c>
      <c r="C404" s="167">
        <v>2492.248</v>
      </c>
      <c r="D404" s="143">
        <v>-934.102</v>
      </c>
      <c r="E404" s="147">
        <f t="shared" si="28"/>
        <v>-0.374802989108628</v>
      </c>
      <c r="F404" s="141"/>
      <c r="G404" s="31"/>
    </row>
    <row r="405" spans="1:7" ht="12.75" customHeight="1">
      <c r="A405" s="18">
        <v>19</v>
      </c>
      <c r="B405" s="286" t="s">
        <v>245</v>
      </c>
      <c r="C405" s="167">
        <v>6176.552</v>
      </c>
      <c r="D405" s="143">
        <v>-2163.1749999999997</v>
      </c>
      <c r="E405" s="147">
        <f t="shared" si="28"/>
        <v>-0.35022371705119615</v>
      </c>
      <c r="F405" s="141"/>
      <c r="G405" s="31"/>
    </row>
    <row r="406" spans="1:7" ht="12.75" customHeight="1">
      <c r="A406" s="18">
        <v>20</v>
      </c>
      <c r="B406" s="286" t="s">
        <v>246</v>
      </c>
      <c r="C406" s="167">
        <v>2621.2560000000003</v>
      </c>
      <c r="D406" s="143">
        <v>-618.2869999999998</v>
      </c>
      <c r="E406" s="147">
        <f t="shared" si="28"/>
        <v>-0.23587432894764943</v>
      </c>
      <c r="F406" s="141"/>
      <c r="G406" s="31" t="s">
        <v>12</v>
      </c>
    </row>
    <row r="407" spans="1:7" ht="12.75" customHeight="1">
      <c r="A407" s="18">
        <v>21</v>
      </c>
      <c r="B407" s="286" t="s">
        <v>247</v>
      </c>
      <c r="C407" s="167">
        <v>4563.735</v>
      </c>
      <c r="D407" s="143">
        <v>-917.8060000000003</v>
      </c>
      <c r="E407" s="147">
        <f t="shared" si="28"/>
        <v>-0.2011085218576452</v>
      </c>
      <c r="F407" s="141"/>
      <c r="G407" s="31"/>
    </row>
    <row r="408" spans="1:7" ht="12.75" customHeight="1">
      <c r="A408" s="18">
        <v>22</v>
      </c>
      <c r="B408" s="286" t="s">
        <v>248</v>
      </c>
      <c r="C408" s="167">
        <v>2628.89</v>
      </c>
      <c r="D408" s="143">
        <v>-1040.371</v>
      </c>
      <c r="E408" s="147">
        <f t="shared" si="28"/>
        <v>-0.39574535260128807</v>
      </c>
      <c r="F408" s="141"/>
      <c r="G408" s="31"/>
    </row>
    <row r="409" spans="1:7" ht="12.75" customHeight="1">
      <c r="A409" s="18">
        <v>23</v>
      </c>
      <c r="B409" s="286" t="s">
        <v>249</v>
      </c>
      <c r="C409" s="167">
        <v>4918.139</v>
      </c>
      <c r="D409" s="143">
        <v>-1216.012</v>
      </c>
      <c r="E409" s="147">
        <f t="shared" si="28"/>
        <v>-0.24725043354813678</v>
      </c>
      <c r="F409" s="141"/>
      <c r="G409" s="31"/>
    </row>
    <row r="410" spans="1:7" ht="12.75" customHeight="1">
      <c r="A410" s="18">
        <v>24</v>
      </c>
      <c r="B410" s="286" t="s">
        <v>250</v>
      </c>
      <c r="C410" s="167">
        <v>4679.433</v>
      </c>
      <c r="D410" s="143">
        <v>-1609.808</v>
      </c>
      <c r="E410" s="147">
        <f t="shared" si="28"/>
        <v>-0.34401774744931707</v>
      </c>
      <c r="F410" s="141"/>
      <c r="G410" s="31"/>
    </row>
    <row r="411" spans="1:7" ht="12.75" customHeight="1">
      <c r="A411" s="18">
        <v>25</v>
      </c>
      <c r="B411" s="286" t="s">
        <v>251</v>
      </c>
      <c r="C411" s="167">
        <v>2726.999</v>
      </c>
      <c r="D411" s="143">
        <v>-507.5189999999998</v>
      </c>
      <c r="E411" s="147">
        <f t="shared" si="28"/>
        <v>-0.18610897913787275</v>
      </c>
      <c r="F411" s="141"/>
      <c r="G411" s="31"/>
    </row>
    <row r="412" spans="1:7" ht="12.75" customHeight="1">
      <c r="A412" s="18">
        <v>26</v>
      </c>
      <c r="B412" s="286" t="s">
        <v>252</v>
      </c>
      <c r="C412" s="167">
        <v>6161.784</v>
      </c>
      <c r="D412" s="143">
        <v>-3336.97</v>
      </c>
      <c r="E412" s="147">
        <f t="shared" si="28"/>
        <v>-0.5415590679582407</v>
      </c>
      <c r="F412" s="141"/>
      <c r="G412" s="31"/>
    </row>
    <row r="413" spans="1:7" ht="12.75" customHeight="1">
      <c r="A413" s="18">
        <v>27</v>
      </c>
      <c r="B413" s="286" t="s">
        <v>253</v>
      </c>
      <c r="C413" s="167">
        <v>3703.244</v>
      </c>
      <c r="D413" s="143">
        <v>-1906.0990000000002</v>
      </c>
      <c r="E413" s="147">
        <f t="shared" si="28"/>
        <v>-0.5147106158816432</v>
      </c>
      <c r="F413" s="141"/>
      <c r="G413" s="31"/>
    </row>
    <row r="414" spans="1:7" ht="12.75" customHeight="1">
      <c r="A414" s="18">
        <v>28</v>
      </c>
      <c r="B414" s="286" t="s">
        <v>254</v>
      </c>
      <c r="C414" s="167">
        <v>5567.51</v>
      </c>
      <c r="D414" s="143">
        <v>-1106.9619999999998</v>
      </c>
      <c r="E414" s="147">
        <f t="shared" si="28"/>
        <v>-0.1988253276599413</v>
      </c>
      <c r="F414" s="141"/>
      <c r="G414" s="31"/>
    </row>
    <row r="415" spans="1:7" ht="12.75" customHeight="1">
      <c r="A415" s="18">
        <v>29</v>
      </c>
      <c r="B415" s="286" t="s">
        <v>255</v>
      </c>
      <c r="C415" s="167">
        <v>2947.895</v>
      </c>
      <c r="D415" s="143">
        <v>-847.524</v>
      </c>
      <c r="E415" s="147">
        <f t="shared" si="28"/>
        <v>-0.2875014205051401</v>
      </c>
      <c r="F415" s="141"/>
      <c r="G415" s="31"/>
    </row>
    <row r="416" spans="1:7" ht="12.75" customHeight="1">
      <c r="A416" s="18">
        <v>30</v>
      </c>
      <c r="B416" s="286" t="s">
        <v>256</v>
      </c>
      <c r="C416" s="167">
        <v>7732.652</v>
      </c>
      <c r="D416" s="143">
        <v>-2013.1769999999997</v>
      </c>
      <c r="E416" s="147">
        <f t="shared" si="28"/>
        <v>-0.26034754958583417</v>
      </c>
      <c r="F416" s="141"/>
      <c r="G416" s="31"/>
    </row>
    <row r="417" spans="1:7" ht="12.75" customHeight="1">
      <c r="A417" s="18">
        <v>31</v>
      </c>
      <c r="B417" s="286" t="s">
        <v>257</v>
      </c>
      <c r="C417" s="167">
        <v>7457.317999999999</v>
      </c>
      <c r="D417" s="143">
        <v>-570.3090000000002</v>
      </c>
      <c r="E417" s="147">
        <f t="shared" si="28"/>
        <v>-0.07647642222042834</v>
      </c>
      <c r="F417" s="141"/>
      <c r="G417" s="31"/>
    </row>
    <row r="418" spans="1:7" ht="12.75" customHeight="1">
      <c r="A418" s="18">
        <v>32</v>
      </c>
      <c r="B418" s="286" t="s">
        <v>258</v>
      </c>
      <c r="C418" s="167">
        <v>4534.286</v>
      </c>
      <c r="D418" s="143">
        <v>-2668.905</v>
      </c>
      <c r="E418" s="147">
        <f t="shared" si="28"/>
        <v>-0.5886053504344455</v>
      </c>
      <c r="F418" s="141"/>
      <c r="G418" s="31" t="s">
        <v>12</v>
      </c>
    </row>
    <row r="419" spans="1:7" ht="12.75" customHeight="1">
      <c r="A419" s="34"/>
      <c r="B419" s="1" t="s">
        <v>27</v>
      </c>
      <c r="C419" s="168">
        <v>126057.90600000002</v>
      </c>
      <c r="D419" s="144">
        <v>-39814.407999999996</v>
      </c>
      <c r="E419" s="148">
        <f t="shared" si="28"/>
        <v>-0.3158422130223232</v>
      </c>
      <c r="F419" s="42"/>
      <c r="G419" s="31"/>
    </row>
    <row r="420" ht="13.5" customHeight="1">
      <c r="A420" s="9" t="s">
        <v>40</v>
      </c>
    </row>
    <row r="421" spans="1:5" ht="13.5" customHeight="1">
      <c r="A421" s="9"/>
      <c r="E421" s="67" t="s">
        <v>41</v>
      </c>
    </row>
    <row r="422" spans="1:6" ht="29.25" customHeight="1">
      <c r="A422" s="49" t="s">
        <v>39</v>
      </c>
      <c r="B422" s="49" t="s">
        <v>158</v>
      </c>
      <c r="C422" s="49" t="s">
        <v>159</v>
      </c>
      <c r="D422" s="68" t="s">
        <v>42</v>
      </c>
      <c r="E422" s="49" t="s">
        <v>43</v>
      </c>
      <c r="F422" s="266"/>
    </row>
    <row r="423" spans="1:6" ht="15.75" customHeight="1">
      <c r="A423" s="69">
        <f>C462</f>
        <v>126057.90600000002</v>
      </c>
      <c r="B423" s="70">
        <f>D380</f>
        <v>0</v>
      </c>
      <c r="C423" s="69">
        <f>E462</f>
        <v>84257.157</v>
      </c>
      <c r="D423" s="69">
        <f>B423+C423</f>
        <v>84257.157</v>
      </c>
      <c r="E423" s="71">
        <f>D423/A423</f>
        <v>0.6684004175033654</v>
      </c>
      <c r="F423" s="56"/>
    </row>
    <row r="424" spans="1:8" ht="13.5" customHeight="1">
      <c r="A424" s="72" t="s">
        <v>160</v>
      </c>
      <c r="B424" s="73"/>
      <c r="C424" s="74"/>
      <c r="D424" s="74"/>
      <c r="E424" s="75"/>
      <c r="F424" s="76"/>
      <c r="G424" s="77"/>
      <c r="H424" s="10" t="s">
        <v>12</v>
      </c>
    </row>
    <row r="425" ht="13.5" customHeight="1"/>
    <row r="426" spans="1:8" ht="13.5" customHeight="1">
      <c r="A426" s="9" t="s">
        <v>161</v>
      </c>
      <c r="H426" s="10" t="s">
        <v>12</v>
      </c>
    </row>
    <row r="427" ht="13.5" customHeight="1">
      <c r="G427" s="67" t="s">
        <v>41</v>
      </c>
    </row>
    <row r="428" spans="1:7" ht="30" customHeight="1">
      <c r="A428" s="78" t="s">
        <v>20</v>
      </c>
      <c r="B428" s="78" t="s">
        <v>31</v>
      </c>
      <c r="C428" s="78" t="s">
        <v>39</v>
      </c>
      <c r="D428" s="79" t="s">
        <v>169</v>
      </c>
      <c r="E428" s="79" t="s">
        <v>44</v>
      </c>
      <c r="F428" s="78" t="s">
        <v>42</v>
      </c>
      <c r="G428" s="78" t="s">
        <v>43</v>
      </c>
    </row>
    <row r="429" spans="1:7" ht="14.25" customHeight="1">
      <c r="A429" s="78">
        <v>1</v>
      </c>
      <c r="B429" s="78">
        <v>2</v>
      </c>
      <c r="C429" s="78">
        <v>3</v>
      </c>
      <c r="D429" s="79">
        <v>4</v>
      </c>
      <c r="E429" s="79">
        <v>5</v>
      </c>
      <c r="F429" s="78">
        <v>6</v>
      </c>
      <c r="G429" s="30">
        <v>7</v>
      </c>
    </row>
    <row r="430" spans="1:7" ht="12.75" customHeight="1">
      <c r="A430" s="18">
        <v>1</v>
      </c>
      <c r="B430" s="286" t="s">
        <v>227</v>
      </c>
      <c r="C430" s="167">
        <v>1938.6509999999998</v>
      </c>
      <c r="D430" s="167">
        <v>0</v>
      </c>
      <c r="E430" s="143">
        <v>1782.705</v>
      </c>
      <c r="F430" s="158">
        <f aca="true" t="shared" si="29" ref="F430:F462">D430+E430</f>
        <v>1782.705</v>
      </c>
      <c r="G430" s="35">
        <f aca="true" t="shared" si="30" ref="G430:G462">F430/C430</f>
        <v>0.9195595287651053</v>
      </c>
    </row>
    <row r="431" spans="1:7" ht="12.75" customHeight="1">
      <c r="A431" s="18">
        <v>2</v>
      </c>
      <c r="B431" s="286" t="s">
        <v>228</v>
      </c>
      <c r="C431" s="167">
        <v>3896.756</v>
      </c>
      <c r="D431" s="167">
        <v>0</v>
      </c>
      <c r="E431" s="143">
        <v>1713.5549999999998</v>
      </c>
      <c r="F431" s="158">
        <f t="shared" si="29"/>
        <v>1713.5549999999998</v>
      </c>
      <c r="G431" s="35">
        <f t="shared" si="30"/>
        <v>0.43973884944297253</v>
      </c>
    </row>
    <row r="432" spans="1:7" ht="12.75" customHeight="1">
      <c r="A432" s="18">
        <v>3</v>
      </c>
      <c r="B432" s="286" t="s">
        <v>229</v>
      </c>
      <c r="C432" s="167">
        <v>4148.298</v>
      </c>
      <c r="D432" s="167">
        <v>0</v>
      </c>
      <c r="E432" s="143">
        <v>1486.5210000000002</v>
      </c>
      <c r="F432" s="158">
        <f t="shared" si="29"/>
        <v>1486.5210000000002</v>
      </c>
      <c r="G432" s="35">
        <f t="shared" si="30"/>
        <v>0.35834479586567797</v>
      </c>
    </row>
    <row r="433" spans="1:7" ht="12.75" customHeight="1">
      <c r="A433" s="18">
        <v>4</v>
      </c>
      <c r="B433" s="286" t="s">
        <v>230</v>
      </c>
      <c r="C433" s="167">
        <v>4702.478</v>
      </c>
      <c r="D433" s="167">
        <v>0</v>
      </c>
      <c r="E433" s="143">
        <v>4488.131</v>
      </c>
      <c r="F433" s="158">
        <f t="shared" si="29"/>
        <v>4488.131</v>
      </c>
      <c r="G433" s="35">
        <f t="shared" si="30"/>
        <v>0.9544182875496706</v>
      </c>
    </row>
    <row r="434" spans="1:7" ht="12.75" customHeight="1">
      <c r="A434" s="18">
        <v>5</v>
      </c>
      <c r="B434" s="286" t="s">
        <v>231</v>
      </c>
      <c r="C434" s="167">
        <v>3522.2690000000002</v>
      </c>
      <c r="D434" s="167">
        <v>0</v>
      </c>
      <c r="E434" s="143">
        <v>2896.577</v>
      </c>
      <c r="F434" s="158">
        <f t="shared" si="29"/>
        <v>2896.577</v>
      </c>
      <c r="G434" s="35">
        <f t="shared" si="30"/>
        <v>0.8223610973494643</v>
      </c>
    </row>
    <row r="435" spans="1:7" ht="12.75" customHeight="1">
      <c r="A435" s="18">
        <v>6</v>
      </c>
      <c r="B435" s="286" t="s">
        <v>232</v>
      </c>
      <c r="C435" s="167">
        <v>4716.823</v>
      </c>
      <c r="D435" s="167">
        <v>0</v>
      </c>
      <c r="E435" s="143">
        <v>2073.269</v>
      </c>
      <c r="F435" s="158">
        <f t="shared" si="29"/>
        <v>2073.269</v>
      </c>
      <c r="G435" s="35">
        <f t="shared" si="30"/>
        <v>0.43954776339922014</v>
      </c>
    </row>
    <row r="436" spans="1:7" ht="12.75" customHeight="1">
      <c r="A436" s="18">
        <v>7</v>
      </c>
      <c r="B436" s="286" t="s">
        <v>233</v>
      </c>
      <c r="C436" s="167">
        <v>3602.697</v>
      </c>
      <c r="D436" s="167">
        <v>0</v>
      </c>
      <c r="E436" s="143">
        <v>1597.202</v>
      </c>
      <c r="F436" s="158">
        <f t="shared" si="29"/>
        <v>1597.202</v>
      </c>
      <c r="G436" s="35">
        <f t="shared" si="30"/>
        <v>0.44333509035036806</v>
      </c>
    </row>
    <row r="437" spans="1:7" ht="12.75" customHeight="1">
      <c r="A437" s="18">
        <v>8</v>
      </c>
      <c r="B437" s="286" t="s">
        <v>234</v>
      </c>
      <c r="C437" s="167">
        <v>5308.823</v>
      </c>
      <c r="D437" s="167">
        <v>0</v>
      </c>
      <c r="E437" s="143">
        <v>2538.139</v>
      </c>
      <c r="F437" s="158">
        <f t="shared" si="29"/>
        <v>2538.139</v>
      </c>
      <c r="G437" s="35">
        <f t="shared" si="30"/>
        <v>0.47809825266353767</v>
      </c>
    </row>
    <row r="438" spans="1:7" ht="12.75" customHeight="1">
      <c r="A438" s="18">
        <v>9</v>
      </c>
      <c r="B438" s="286" t="s">
        <v>235</v>
      </c>
      <c r="C438" s="167">
        <v>2471.007</v>
      </c>
      <c r="D438" s="167">
        <v>0</v>
      </c>
      <c r="E438" s="143">
        <v>889.0519999999999</v>
      </c>
      <c r="F438" s="158">
        <f t="shared" si="29"/>
        <v>889.0519999999999</v>
      </c>
      <c r="G438" s="35">
        <f t="shared" si="30"/>
        <v>0.3597933959717637</v>
      </c>
    </row>
    <row r="439" spans="1:7" ht="12.75" customHeight="1">
      <c r="A439" s="18">
        <v>10</v>
      </c>
      <c r="B439" s="286" t="s">
        <v>236</v>
      </c>
      <c r="C439" s="167">
        <v>1872.5410000000002</v>
      </c>
      <c r="D439" s="167">
        <v>0</v>
      </c>
      <c r="E439" s="143">
        <v>1396.436</v>
      </c>
      <c r="F439" s="158">
        <f t="shared" si="29"/>
        <v>1396.436</v>
      </c>
      <c r="G439" s="35">
        <f t="shared" si="30"/>
        <v>0.7457438849136012</v>
      </c>
    </row>
    <row r="440" spans="1:7" ht="12.75" customHeight="1">
      <c r="A440" s="18">
        <v>11</v>
      </c>
      <c r="B440" s="286" t="s">
        <v>237</v>
      </c>
      <c r="C440" s="167">
        <v>4312.573</v>
      </c>
      <c r="D440" s="167">
        <v>0</v>
      </c>
      <c r="E440" s="143">
        <v>4255.036</v>
      </c>
      <c r="F440" s="158">
        <f t="shared" si="29"/>
        <v>4255.036</v>
      </c>
      <c r="G440" s="35">
        <f t="shared" si="30"/>
        <v>0.9866583127984152</v>
      </c>
    </row>
    <row r="441" spans="1:7" ht="12.75" customHeight="1">
      <c r="A441" s="18">
        <v>12</v>
      </c>
      <c r="B441" s="286" t="s">
        <v>238</v>
      </c>
      <c r="C441" s="167">
        <v>4143.3150000000005</v>
      </c>
      <c r="D441" s="167">
        <v>0</v>
      </c>
      <c r="E441" s="143">
        <v>3410.922</v>
      </c>
      <c r="F441" s="158">
        <f t="shared" si="29"/>
        <v>3410.922</v>
      </c>
      <c r="G441" s="35">
        <f t="shared" si="30"/>
        <v>0.8232350183367665</v>
      </c>
    </row>
    <row r="442" spans="1:7" ht="12.75" customHeight="1">
      <c r="A442" s="18">
        <v>13</v>
      </c>
      <c r="B442" s="286" t="s">
        <v>239</v>
      </c>
      <c r="C442" s="167">
        <v>3616.6130000000003</v>
      </c>
      <c r="D442" s="167">
        <v>0</v>
      </c>
      <c r="E442" s="143">
        <v>2957.853</v>
      </c>
      <c r="F442" s="158">
        <f t="shared" si="29"/>
        <v>2957.853</v>
      </c>
      <c r="G442" s="35">
        <f t="shared" si="30"/>
        <v>0.8178516750340719</v>
      </c>
    </row>
    <row r="443" spans="1:7" ht="12.75" customHeight="1">
      <c r="A443" s="18">
        <v>14</v>
      </c>
      <c r="B443" s="286" t="s">
        <v>240</v>
      </c>
      <c r="C443" s="167">
        <v>2662.424</v>
      </c>
      <c r="D443" s="167">
        <v>0</v>
      </c>
      <c r="E443" s="143">
        <v>1604.478</v>
      </c>
      <c r="F443" s="158">
        <f t="shared" si="29"/>
        <v>1604.478</v>
      </c>
      <c r="G443" s="35">
        <f t="shared" si="30"/>
        <v>0.6026380471329886</v>
      </c>
    </row>
    <row r="444" spans="1:7" ht="12.75" customHeight="1">
      <c r="A444" s="18">
        <v>15</v>
      </c>
      <c r="B444" s="286" t="s">
        <v>241</v>
      </c>
      <c r="C444" s="167">
        <v>970.772</v>
      </c>
      <c r="D444" s="167">
        <v>0</v>
      </c>
      <c r="E444" s="143">
        <v>655.5600000000001</v>
      </c>
      <c r="F444" s="158">
        <f t="shared" si="29"/>
        <v>655.5600000000001</v>
      </c>
      <c r="G444" s="35">
        <f t="shared" si="30"/>
        <v>0.6752975982001953</v>
      </c>
    </row>
    <row r="445" spans="1:7" ht="12.75" customHeight="1">
      <c r="A445" s="18">
        <v>16</v>
      </c>
      <c r="B445" s="286" t="s">
        <v>242</v>
      </c>
      <c r="C445" s="167">
        <v>1224.905</v>
      </c>
      <c r="D445" s="167">
        <v>0</v>
      </c>
      <c r="E445" s="143">
        <v>670.6379999999999</v>
      </c>
      <c r="F445" s="158">
        <f t="shared" si="29"/>
        <v>670.6379999999999</v>
      </c>
      <c r="G445" s="35">
        <f t="shared" si="30"/>
        <v>0.5475020511794791</v>
      </c>
    </row>
    <row r="446" spans="1:7" ht="12.75" customHeight="1">
      <c r="A446" s="18">
        <v>17</v>
      </c>
      <c r="B446" s="286" t="s">
        <v>243</v>
      </c>
      <c r="C446" s="167">
        <v>4035.02</v>
      </c>
      <c r="D446" s="167">
        <v>0</v>
      </c>
      <c r="E446" s="143">
        <v>3435.4390000000003</v>
      </c>
      <c r="F446" s="158">
        <f t="shared" si="29"/>
        <v>3435.4390000000003</v>
      </c>
      <c r="G446" s="35">
        <f t="shared" si="30"/>
        <v>0.8514056931564157</v>
      </c>
    </row>
    <row r="447" spans="1:7" ht="12.75" customHeight="1">
      <c r="A447" s="18">
        <v>18</v>
      </c>
      <c r="B447" s="286" t="s">
        <v>244</v>
      </c>
      <c r="C447" s="167">
        <v>2492.248</v>
      </c>
      <c r="D447" s="167">
        <v>0</v>
      </c>
      <c r="E447" s="143">
        <v>1520.79</v>
      </c>
      <c r="F447" s="158">
        <f t="shared" si="29"/>
        <v>1520.79</v>
      </c>
      <c r="G447" s="35">
        <f t="shared" si="30"/>
        <v>0.6102081333799846</v>
      </c>
    </row>
    <row r="448" spans="1:7" ht="12.75" customHeight="1">
      <c r="A448" s="18">
        <v>19</v>
      </c>
      <c r="B448" s="286" t="s">
        <v>245</v>
      </c>
      <c r="C448" s="167">
        <v>6176.552</v>
      </c>
      <c r="D448" s="167">
        <v>0</v>
      </c>
      <c r="E448" s="143">
        <v>3929.188</v>
      </c>
      <c r="F448" s="158">
        <f t="shared" si="29"/>
        <v>3929.188</v>
      </c>
      <c r="G448" s="35">
        <f t="shared" si="30"/>
        <v>0.6361458626107253</v>
      </c>
    </row>
    <row r="449" spans="1:7" ht="12.75" customHeight="1">
      <c r="A449" s="18">
        <v>20</v>
      </c>
      <c r="B449" s="286" t="s">
        <v>246</v>
      </c>
      <c r="C449" s="167">
        <v>2621.2560000000003</v>
      </c>
      <c r="D449" s="167">
        <v>0</v>
      </c>
      <c r="E449" s="143">
        <v>1963.6870000000001</v>
      </c>
      <c r="F449" s="158">
        <f t="shared" si="29"/>
        <v>1963.6870000000001</v>
      </c>
      <c r="G449" s="35">
        <f t="shared" si="30"/>
        <v>0.7491397253835566</v>
      </c>
    </row>
    <row r="450" spans="1:7" ht="12.75" customHeight="1">
      <c r="A450" s="18">
        <v>21</v>
      </c>
      <c r="B450" s="286" t="s">
        <v>247</v>
      </c>
      <c r="C450" s="167">
        <v>4563.735</v>
      </c>
      <c r="D450" s="167">
        <v>0</v>
      </c>
      <c r="E450" s="143">
        <v>3575.867</v>
      </c>
      <c r="F450" s="158">
        <f t="shared" si="29"/>
        <v>3575.867</v>
      </c>
      <c r="G450" s="35">
        <f t="shared" si="30"/>
        <v>0.783539578875636</v>
      </c>
    </row>
    <row r="451" spans="1:7" ht="12.75" customHeight="1">
      <c r="A451" s="18">
        <v>22</v>
      </c>
      <c r="B451" s="286" t="s">
        <v>248</v>
      </c>
      <c r="C451" s="167">
        <v>2628.89</v>
      </c>
      <c r="D451" s="167">
        <v>0</v>
      </c>
      <c r="E451" s="143">
        <v>1551.4989999999998</v>
      </c>
      <c r="F451" s="158">
        <f aca="true" t="shared" si="31" ref="F451:F461">D451+E451</f>
        <v>1551.4989999999998</v>
      </c>
      <c r="G451" s="35">
        <f aca="true" t="shared" si="32" ref="G451:G461">F451/C451</f>
        <v>0.590172658422376</v>
      </c>
    </row>
    <row r="452" spans="1:7" ht="12.75" customHeight="1">
      <c r="A452" s="18">
        <v>23</v>
      </c>
      <c r="B452" s="286" t="s">
        <v>249</v>
      </c>
      <c r="C452" s="167">
        <v>4918.139</v>
      </c>
      <c r="D452" s="167">
        <v>0</v>
      </c>
      <c r="E452" s="143">
        <v>3631.759</v>
      </c>
      <c r="F452" s="158">
        <f t="shared" si="31"/>
        <v>3631.759</v>
      </c>
      <c r="G452" s="35">
        <f t="shared" si="32"/>
        <v>0.7384417154537519</v>
      </c>
    </row>
    <row r="453" spans="1:7" ht="12.75" customHeight="1">
      <c r="A453" s="18">
        <v>24</v>
      </c>
      <c r="B453" s="286" t="s">
        <v>250</v>
      </c>
      <c r="C453" s="167">
        <v>4679.433</v>
      </c>
      <c r="D453" s="167">
        <v>0</v>
      </c>
      <c r="E453" s="143">
        <v>2994.553</v>
      </c>
      <c r="F453" s="158">
        <f t="shared" si="31"/>
        <v>2994.553</v>
      </c>
      <c r="G453" s="35">
        <f t="shared" si="32"/>
        <v>0.6399392832422218</v>
      </c>
    </row>
    <row r="454" spans="1:7" ht="12.75" customHeight="1">
      <c r="A454" s="18">
        <v>25</v>
      </c>
      <c r="B454" s="286" t="s">
        <v>251</v>
      </c>
      <c r="C454" s="167">
        <v>2726.999</v>
      </c>
      <c r="D454" s="167">
        <v>0</v>
      </c>
      <c r="E454" s="143">
        <v>2175.92</v>
      </c>
      <c r="F454" s="158">
        <f t="shared" si="31"/>
        <v>2175.92</v>
      </c>
      <c r="G454" s="35">
        <f t="shared" si="32"/>
        <v>0.7979174176448177</v>
      </c>
    </row>
    <row r="455" spans="1:7" ht="12.75" customHeight="1">
      <c r="A455" s="18">
        <v>26</v>
      </c>
      <c r="B455" s="286" t="s">
        <v>252</v>
      </c>
      <c r="C455" s="167">
        <v>6161.784</v>
      </c>
      <c r="D455" s="167">
        <v>0</v>
      </c>
      <c r="E455" s="143">
        <v>2742.918</v>
      </c>
      <c r="F455" s="158">
        <f t="shared" si="31"/>
        <v>2742.918</v>
      </c>
      <c r="G455" s="35">
        <f t="shared" si="32"/>
        <v>0.44514997604589845</v>
      </c>
    </row>
    <row r="456" spans="1:7" ht="12.75" customHeight="1">
      <c r="A456" s="18">
        <v>27</v>
      </c>
      <c r="B456" s="286" t="s">
        <v>253</v>
      </c>
      <c r="C456" s="167">
        <v>3703.244</v>
      </c>
      <c r="D456" s="167">
        <v>0</v>
      </c>
      <c r="E456" s="143">
        <v>1732.8829999999998</v>
      </c>
      <c r="F456" s="158">
        <f t="shared" si="31"/>
        <v>1732.8829999999998</v>
      </c>
      <c r="G456" s="35">
        <f t="shared" si="32"/>
        <v>0.46793649027717316</v>
      </c>
    </row>
    <row r="457" spans="1:7" ht="12.75" customHeight="1">
      <c r="A457" s="18">
        <v>28</v>
      </c>
      <c r="B457" s="286" t="s">
        <v>254</v>
      </c>
      <c r="C457" s="167">
        <v>5567.51</v>
      </c>
      <c r="D457" s="167">
        <v>0</v>
      </c>
      <c r="E457" s="143">
        <v>4366.045</v>
      </c>
      <c r="F457" s="158">
        <f t="shared" si="31"/>
        <v>4366.045</v>
      </c>
      <c r="G457" s="35">
        <f t="shared" si="32"/>
        <v>0.784200657026211</v>
      </c>
    </row>
    <row r="458" spans="1:7" ht="12.75" customHeight="1">
      <c r="A458" s="18">
        <v>29</v>
      </c>
      <c r="B458" s="286" t="s">
        <v>255</v>
      </c>
      <c r="C458" s="167">
        <v>2947.895</v>
      </c>
      <c r="D458" s="167">
        <v>0</v>
      </c>
      <c r="E458" s="143">
        <v>2061.053</v>
      </c>
      <c r="F458" s="158">
        <f t="shared" si="31"/>
        <v>2061.053</v>
      </c>
      <c r="G458" s="35">
        <f t="shared" si="32"/>
        <v>0.6991609266951503</v>
      </c>
    </row>
    <row r="459" spans="1:7" ht="12.75" customHeight="1">
      <c r="A459" s="18">
        <v>30</v>
      </c>
      <c r="B459" s="286" t="s">
        <v>256</v>
      </c>
      <c r="C459" s="167">
        <v>7732.652</v>
      </c>
      <c r="D459" s="167">
        <v>0</v>
      </c>
      <c r="E459" s="143">
        <v>5594.579</v>
      </c>
      <c r="F459" s="158">
        <f t="shared" si="31"/>
        <v>5594.579</v>
      </c>
      <c r="G459" s="35">
        <f t="shared" si="32"/>
        <v>0.7235006825601359</v>
      </c>
    </row>
    <row r="460" spans="1:7" ht="12.75" customHeight="1">
      <c r="A460" s="18">
        <v>31</v>
      </c>
      <c r="B460" s="286" t="s">
        <v>257</v>
      </c>
      <c r="C460" s="167">
        <v>7457.317999999999</v>
      </c>
      <c r="D460" s="167">
        <v>0</v>
      </c>
      <c r="E460" s="143">
        <v>6762.143</v>
      </c>
      <c r="F460" s="158">
        <f t="shared" si="31"/>
        <v>6762.143</v>
      </c>
      <c r="G460" s="35">
        <f t="shared" si="32"/>
        <v>0.9067794882825166</v>
      </c>
    </row>
    <row r="461" spans="1:7" ht="12.75" customHeight="1">
      <c r="A461" s="18">
        <v>32</v>
      </c>
      <c r="B461" s="286" t="s">
        <v>258</v>
      </c>
      <c r="C461" s="167">
        <v>4534.286</v>
      </c>
      <c r="D461" s="167">
        <v>0</v>
      </c>
      <c r="E461" s="143">
        <v>1802.76</v>
      </c>
      <c r="F461" s="158">
        <f t="shared" si="31"/>
        <v>1802.76</v>
      </c>
      <c r="G461" s="35">
        <f t="shared" si="32"/>
        <v>0.3975840959304287</v>
      </c>
    </row>
    <row r="462" spans="1:7" ht="12.75" customHeight="1">
      <c r="A462" s="18"/>
      <c r="B462" s="1" t="s">
        <v>27</v>
      </c>
      <c r="C462" s="168">
        <v>126057.90600000002</v>
      </c>
      <c r="D462" s="168">
        <v>0</v>
      </c>
      <c r="E462" s="144">
        <v>84257.157</v>
      </c>
      <c r="F462" s="166">
        <f t="shared" si="29"/>
        <v>84257.157</v>
      </c>
      <c r="G462" s="39">
        <f t="shared" si="30"/>
        <v>0.6684004175033654</v>
      </c>
    </row>
    <row r="463" ht="5.25" customHeight="1">
      <c r="A463" s="80"/>
    </row>
    <row r="464" spans="1:8" ht="14.25">
      <c r="A464" s="9" t="s">
        <v>45</v>
      </c>
      <c r="H464" s="31"/>
    </row>
    <row r="465" spans="1:7" ht="6.75" customHeight="1">
      <c r="A465" s="9"/>
      <c r="G465" s="10" t="s">
        <v>12</v>
      </c>
    </row>
    <row r="466" spans="1:5" ht="14.25">
      <c r="A466" s="30" t="s">
        <v>39</v>
      </c>
      <c r="B466" s="30" t="s">
        <v>46</v>
      </c>
      <c r="C466" s="30" t="s">
        <v>47</v>
      </c>
      <c r="D466" s="30" t="s">
        <v>48</v>
      </c>
      <c r="E466" s="30" t="s">
        <v>49</v>
      </c>
    </row>
    <row r="467" spans="1:8" ht="18.75" customHeight="1">
      <c r="A467" s="53">
        <f>C462</f>
        <v>126057.90600000002</v>
      </c>
      <c r="B467" s="53">
        <f>F462</f>
        <v>84257.157</v>
      </c>
      <c r="C467" s="39">
        <f>B467/A467</f>
        <v>0.6684004175033654</v>
      </c>
      <c r="D467" s="53">
        <f>D505</f>
        <v>124071.565</v>
      </c>
      <c r="E467" s="39">
        <f>D467/A467</f>
        <v>0.9842426305256886</v>
      </c>
      <c r="H467" s="10" t="s">
        <v>12</v>
      </c>
    </row>
    <row r="468" spans="1:7" ht="7.5" customHeight="1">
      <c r="A468" s="9"/>
      <c r="G468" s="10" t="s">
        <v>12</v>
      </c>
    </row>
    <row r="469" ht="14.25">
      <c r="A469" s="9" t="s">
        <v>170</v>
      </c>
    </row>
    <row r="470" ht="6.75" customHeight="1">
      <c r="A470" s="9"/>
    </row>
    <row r="471" spans="1:5" ht="14.25">
      <c r="A471" s="49" t="s">
        <v>20</v>
      </c>
      <c r="B471" s="49" t="s">
        <v>31</v>
      </c>
      <c r="C471" s="78" t="s">
        <v>39</v>
      </c>
      <c r="D471" s="49" t="s">
        <v>48</v>
      </c>
      <c r="E471" s="17" t="s">
        <v>49</v>
      </c>
    </row>
    <row r="472" spans="1:5" ht="14.25">
      <c r="A472" s="81">
        <v>1</v>
      </c>
      <c r="B472" s="81">
        <v>2</v>
      </c>
      <c r="C472" s="82">
        <v>3</v>
      </c>
      <c r="D472" s="81">
        <v>4</v>
      </c>
      <c r="E472" s="83">
        <v>5</v>
      </c>
    </row>
    <row r="473" spans="1:7" ht="12.75" customHeight="1">
      <c r="A473" s="18">
        <v>1</v>
      </c>
      <c r="B473" s="286" t="s">
        <v>227</v>
      </c>
      <c r="C473" s="167">
        <v>1938.6509999999998</v>
      </c>
      <c r="D473" s="143">
        <v>1907.463</v>
      </c>
      <c r="E473" s="146">
        <f aca="true" t="shared" si="33" ref="E473:E505">D473/C473</f>
        <v>0.9839125247401416</v>
      </c>
      <c r="F473" s="141"/>
      <c r="G473" s="31"/>
    </row>
    <row r="474" spans="1:7" ht="12.75" customHeight="1">
      <c r="A474" s="18">
        <v>2</v>
      </c>
      <c r="B474" s="286" t="s">
        <v>228</v>
      </c>
      <c r="C474" s="167">
        <v>3896.756</v>
      </c>
      <c r="D474" s="143">
        <v>3826.86</v>
      </c>
      <c r="E474" s="146">
        <f t="shared" si="33"/>
        <v>0.9820630288373201</v>
      </c>
      <c r="F474" s="141"/>
      <c r="G474" s="31" t="s">
        <v>12</v>
      </c>
    </row>
    <row r="475" spans="1:7" ht="12.75" customHeight="1">
      <c r="A475" s="18">
        <v>3</v>
      </c>
      <c r="B475" s="286" t="s">
        <v>229</v>
      </c>
      <c r="C475" s="167">
        <v>4148.298</v>
      </c>
      <c r="D475" s="143">
        <v>4085.167</v>
      </c>
      <c r="E475" s="146">
        <f t="shared" si="33"/>
        <v>0.9847814694122746</v>
      </c>
      <c r="F475" s="141"/>
      <c r="G475" s="31"/>
    </row>
    <row r="476" spans="1:7" ht="12.75" customHeight="1">
      <c r="A476" s="18">
        <v>4</v>
      </c>
      <c r="B476" s="286" t="s">
        <v>230</v>
      </c>
      <c r="C476" s="167">
        <v>4702.478</v>
      </c>
      <c r="D476" s="143">
        <v>4625.276</v>
      </c>
      <c r="E476" s="146">
        <f t="shared" si="33"/>
        <v>0.9835826983135274</v>
      </c>
      <c r="F476" s="141"/>
      <c r="G476" s="31"/>
    </row>
    <row r="477" spans="1:7" ht="12.75" customHeight="1">
      <c r="A477" s="18">
        <v>5</v>
      </c>
      <c r="B477" s="286" t="s">
        <v>231</v>
      </c>
      <c r="C477" s="167">
        <v>3522.2690000000002</v>
      </c>
      <c r="D477" s="143">
        <v>3460.2430000000004</v>
      </c>
      <c r="E477" s="146">
        <f t="shared" si="33"/>
        <v>0.9823903285069937</v>
      </c>
      <c r="F477" s="141"/>
      <c r="G477" s="31"/>
    </row>
    <row r="478" spans="1:7" ht="12.75" customHeight="1">
      <c r="A478" s="18">
        <v>6</v>
      </c>
      <c r="B478" s="286" t="s">
        <v>232</v>
      </c>
      <c r="C478" s="167">
        <v>4716.823</v>
      </c>
      <c r="D478" s="143">
        <v>4637.412</v>
      </c>
      <c r="E478" s="146">
        <f t="shared" si="33"/>
        <v>0.9831643036001139</v>
      </c>
      <c r="F478" s="141"/>
      <c r="G478" s="31"/>
    </row>
    <row r="479" spans="1:7" ht="12.75" customHeight="1">
      <c r="A479" s="18">
        <v>7</v>
      </c>
      <c r="B479" s="286" t="s">
        <v>233</v>
      </c>
      <c r="C479" s="167">
        <v>3602.697</v>
      </c>
      <c r="D479" s="143">
        <v>3542.2920000000004</v>
      </c>
      <c r="E479" s="146">
        <f t="shared" si="33"/>
        <v>0.9832333943154254</v>
      </c>
      <c r="F479" s="141"/>
      <c r="G479" s="31"/>
    </row>
    <row r="480" spans="1:7" ht="12.75" customHeight="1">
      <c r="A480" s="18">
        <v>8</v>
      </c>
      <c r="B480" s="286" t="s">
        <v>234</v>
      </c>
      <c r="C480" s="167">
        <v>5308.823</v>
      </c>
      <c r="D480" s="143">
        <v>5223.439</v>
      </c>
      <c r="E480" s="146">
        <f t="shared" si="33"/>
        <v>0.9839165856537315</v>
      </c>
      <c r="F480" s="141"/>
      <c r="G480" s="31"/>
    </row>
    <row r="481" spans="1:7" ht="12.75" customHeight="1">
      <c r="A481" s="18">
        <v>9</v>
      </c>
      <c r="B481" s="286" t="s">
        <v>235</v>
      </c>
      <c r="C481" s="167">
        <v>2471.007</v>
      </c>
      <c r="D481" s="143">
        <v>2437.749</v>
      </c>
      <c r="E481" s="146">
        <f t="shared" si="33"/>
        <v>0.9865407099210969</v>
      </c>
      <c r="F481" s="141"/>
      <c r="G481" s="31"/>
    </row>
    <row r="482" spans="1:7" ht="12.75" customHeight="1">
      <c r="A482" s="18">
        <v>10</v>
      </c>
      <c r="B482" s="286" t="s">
        <v>236</v>
      </c>
      <c r="C482" s="167">
        <v>1872.5410000000002</v>
      </c>
      <c r="D482" s="143">
        <v>1841.7069999999999</v>
      </c>
      <c r="E482" s="146">
        <f t="shared" si="33"/>
        <v>0.9835336048716689</v>
      </c>
      <c r="F482" s="141"/>
      <c r="G482" s="31"/>
    </row>
    <row r="483" spans="1:7" ht="12.75" customHeight="1">
      <c r="A483" s="18">
        <v>11</v>
      </c>
      <c r="B483" s="286" t="s">
        <v>237</v>
      </c>
      <c r="C483" s="167">
        <v>4312.573</v>
      </c>
      <c r="D483" s="143">
        <v>4233.744</v>
      </c>
      <c r="E483" s="146">
        <f t="shared" si="33"/>
        <v>0.9817211210105892</v>
      </c>
      <c r="F483" s="141"/>
      <c r="G483" s="31"/>
    </row>
    <row r="484" spans="1:7" ht="12.75" customHeight="1">
      <c r="A484" s="18">
        <v>12</v>
      </c>
      <c r="B484" s="286" t="s">
        <v>238</v>
      </c>
      <c r="C484" s="167">
        <v>4143.3150000000005</v>
      </c>
      <c r="D484" s="143">
        <v>4079.565</v>
      </c>
      <c r="E484" s="146">
        <f t="shared" si="33"/>
        <v>0.9846137694092773</v>
      </c>
      <c r="F484" s="141"/>
      <c r="G484" s="31"/>
    </row>
    <row r="485" spans="1:7" ht="12.75" customHeight="1">
      <c r="A485" s="18">
        <v>13</v>
      </c>
      <c r="B485" s="286" t="s">
        <v>239</v>
      </c>
      <c r="C485" s="167">
        <v>3616.6130000000003</v>
      </c>
      <c r="D485" s="143">
        <v>3561.251</v>
      </c>
      <c r="E485" s="146">
        <f t="shared" si="33"/>
        <v>0.9846923074158058</v>
      </c>
      <c r="F485" s="141"/>
      <c r="G485" s="31"/>
    </row>
    <row r="486" spans="1:7" ht="12.75" customHeight="1">
      <c r="A486" s="18">
        <v>14</v>
      </c>
      <c r="B486" s="286" t="s">
        <v>240</v>
      </c>
      <c r="C486" s="167">
        <v>2662.424</v>
      </c>
      <c r="D486" s="143">
        <v>2617.76</v>
      </c>
      <c r="E486" s="146">
        <f t="shared" si="33"/>
        <v>0.9832243098770144</v>
      </c>
      <c r="F486" s="141"/>
      <c r="G486" s="31"/>
    </row>
    <row r="487" spans="1:7" ht="12.75" customHeight="1">
      <c r="A487" s="18">
        <v>15</v>
      </c>
      <c r="B487" s="286" t="s">
        <v>241</v>
      </c>
      <c r="C487" s="167">
        <v>970.772</v>
      </c>
      <c r="D487" s="143">
        <v>956.8879999999999</v>
      </c>
      <c r="E487" s="146">
        <f t="shared" si="33"/>
        <v>0.9856979805762834</v>
      </c>
      <c r="F487" s="141"/>
      <c r="G487" s="31"/>
    </row>
    <row r="488" spans="1:7" ht="12.75" customHeight="1">
      <c r="A488" s="18">
        <v>16</v>
      </c>
      <c r="B488" s="286" t="s">
        <v>242</v>
      </c>
      <c r="C488" s="167">
        <v>1224.905</v>
      </c>
      <c r="D488" s="143">
        <v>1205.0149999999999</v>
      </c>
      <c r="E488" s="146">
        <f t="shared" si="33"/>
        <v>0.9837620060331208</v>
      </c>
      <c r="F488" s="141"/>
      <c r="G488" s="31"/>
    </row>
    <row r="489" spans="1:7" ht="12.75" customHeight="1">
      <c r="A489" s="18">
        <v>17</v>
      </c>
      <c r="B489" s="286" t="s">
        <v>243</v>
      </c>
      <c r="C489" s="167">
        <v>4035.02</v>
      </c>
      <c r="D489" s="143">
        <v>3967.0640000000003</v>
      </c>
      <c r="E489" s="146">
        <f t="shared" si="33"/>
        <v>0.9831584477896022</v>
      </c>
      <c r="F489" s="141"/>
      <c r="G489" s="31"/>
    </row>
    <row r="490" spans="1:7" ht="12.75" customHeight="1">
      <c r="A490" s="18">
        <v>18</v>
      </c>
      <c r="B490" s="286" t="s">
        <v>244</v>
      </c>
      <c r="C490" s="167">
        <v>2492.248</v>
      </c>
      <c r="D490" s="143">
        <v>2454.892</v>
      </c>
      <c r="E490" s="146">
        <f t="shared" si="33"/>
        <v>0.9850111224886126</v>
      </c>
      <c r="F490" s="141"/>
      <c r="G490" s="31"/>
    </row>
    <row r="491" spans="1:7" ht="12.75" customHeight="1">
      <c r="A491" s="18">
        <v>19</v>
      </c>
      <c r="B491" s="286" t="s">
        <v>245</v>
      </c>
      <c r="C491" s="167">
        <v>6176.552</v>
      </c>
      <c r="D491" s="143">
        <v>6092.362999999999</v>
      </c>
      <c r="E491" s="146">
        <f t="shared" si="33"/>
        <v>0.9863695796619214</v>
      </c>
      <c r="F491" s="141"/>
      <c r="G491" s="31"/>
    </row>
    <row r="492" spans="1:7" ht="12.75" customHeight="1">
      <c r="A492" s="18">
        <v>20</v>
      </c>
      <c r="B492" s="286" t="s">
        <v>246</v>
      </c>
      <c r="C492" s="167">
        <v>2621.2560000000003</v>
      </c>
      <c r="D492" s="143">
        <v>2581.974</v>
      </c>
      <c r="E492" s="146">
        <f t="shared" si="33"/>
        <v>0.985014054331206</v>
      </c>
      <c r="F492" s="141"/>
      <c r="G492" s="31"/>
    </row>
    <row r="493" spans="1:7" ht="12.75" customHeight="1">
      <c r="A493" s="18">
        <v>21</v>
      </c>
      <c r="B493" s="286" t="s">
        <v>247</v>
      </c>
      <c r="C493" s="167">
        <v>4563.735</v>
      </c>
      <c r="D493" s="143">
        <v>4493.673000000001</v>
      </c>
      <c r="E493" s="146">
        <f t="shared" si="33"/>
        <v>0.9846481007332812</v>
      </c>
      <c r="F493" s="141"/>
      <c r="G493" s="31" t="s">
        <v>12</v>
      </c>
    </row>
    <row r="494" spans="1:7" ht="12.75" customHeight="1">
      <c r="A494" s="18">
        <v>22</v>
      </c>
      <c r="B494" s="286" t="s">
        <v>248</v>
      </c>
      <c r="C494" s="167">
        <v>2628.89</v>
      </c>
      <c r="D494" s="143">
        <v>2591.87</v>
      </c>
      <c r="E494" s="146">
        <f t="shared" si="33"/>
        <v>0.9859180110236639</v>
      </c>
      <c r="F494" s="141"/>
      <c r="G494" s="31"/>
    </row>
    <row r="495" spans="1:7" ht="12.75" customHeight="1">
      <c r="A495" s="18">
        <v>23</v>
      </c>
      <c r="B495" s="286" t="s">
        <v>249</v>
      </c>
      <c r="C495" s="167">
        <v>4918.139</v>
      </c>
      <c r="D495" s="143">
        <v>4847.771</v>
      </c>
      <c r="E495" s="146">
        <f t="shared" si="33"/>
        <v>0.9856921490018886</v>
      </c>
      <c r="F495" s="141"/>
      <c r="G495" s="31"/>
    </row>
    <row r="496" spans="1:7" ht="12.75" customHeight="1">
      <c r="A496" s="18">
        <v>24</v>
      </c>
      <c r="B496" s="286" t="s">
        <v>250</v>
      </c>
      <c r="C496" s="167">
        <v>4679.433</v>
      </c>
      <c r="D496" s="143">
        <v>4604.361</v>
      </c>
      <c r="E496" s="146">
        <f t="shared" si="33"/>
        <v>0.9839570306915388</v>
      </c>
      <c r="F496" s="141"/>
      <c r="G496" s="31"/>
    </row>
    <row r="497" spans="1:7" ht="12.75" customHeight="1">
      <c r="A497" s="18">
        <v>25</v>
      </c>
      <c r="B497" s="286" t="s">
        <v>251</v>
      </c>
      <c r="C497" s="167">
        <v>2726.999</v>
      </c>
      <c r="D497" s="143">
        <v>2683.439</v>
      </c>
      <c r="E497" s="146">
        <f t="shared" si="33"/>
        <v>0.9840263967826904</v>
      </c>
      <c r="F497" s="141"/>
      <c r="G497" s="31"/>
    </row>
    <row r="498" spans="1:7" ht="12.75" customHeight="1">
      <c r="A498" s="18">
        <v>26</v>
      </c>
      <c r="B498" s="286" t="s">
        <v>252</v>
      </c>
      <c r="C498" s="167">
        <v>6161.784</v>
      </c>
      <c r="D498" s="143">
        <v>6079.888</v>
      </c>
      <c r="E498" s="146">
        <f t="shared" si="33"/>
        <v>0.9867090440041391</v>
      </c>
      <c r="F498" s="141"/>
      <c r="G498" s="31"/>
    </row>
    <row r="499" spans="1:7" ht="12.75" customHeight="1">
      <c r="A499" s="18">
        <v>27</v>
      </c>
      <c r="B499" s="286" t="s">
        <v>253</v>
      </c>
      <c r="C499" s="167">
        <v>3703.244</v>
      </c>
      <c r="D499" s="143">
        <v>3638.982</v>
      </c>
      <c r="E499" s="146">
        <f t="shared" si="33"/>
        <v>0.9826471061588163</v>
      </c>
      <c r="F499" s="141"/>
      <c r="G499" s="31"/>
    </row>
    <row r="500" spans="1:7" ht="12.75" customHeight="1">
      <c r="A500" s="18">
        <v>28</v>
      </c>
      <c r="B500" s="286" t="s">
        <v>254</v>
      </c>
      <c r="C500" s="167">
        <v>5567.51</v>
      </c>
      <c r="D500" s="143">
        <v>5473.007</v>
      </c>
      <c r="E500" s="146">
        <f t="shared" si="33"/>
        <v>0.9830259846861522</v>
      </c>
      <c r="F500" s="141"/>
      <c r="G500" s="31"/>
    </row>
    <row r="501" spans="1:8" ht="12.75" customHeight="1">
      <c r="A501" s="18">
        <v>29</v>
      </c>
      <c r="B501" s="286" t="s">
        <v>255</v>
      </c>
      <c r="C501" s="167">
        <v>2947.895</v>
      </c>
      <c r="D501" s="143">
        <v>2908.577</v>
      </c>
      <c r="E501" s="146">
        <f t="shared" si="33"/>
        <v>0.9866623472002904</v>
      </c>
      <c r="F501" s="141"/>
      <c r="G501" s="31"/>
      <c r="H501" s="10" t="s">
        <v>12</v>
      </c>
    </row>
    <row r="502" spans="1:7" ht="12.75" customHeight="1">
      <c r="A502" s="18">
        <v>30</v>
      </c>
      <c r="B502" s="286" t="s">
        <v>256</v>
      </c>
      <c r="C502" s="167">
        <v>7732.652</v>
      </c>
      <c r="D502" s="143">
        <v>7607.755999999999</v>
      </c>
      <c r="E502" s="146">
        <f t="shared" si="33"/>
        <v>0.9838482321459701</v>
      </c>
      <c r="F502" s="141"/>
      <c r="G502" s="31" t="s">
        <v>12</v>
      </c>
    </row>
    <row r="503" spans="1:7" ht="12.75" customHeight="1">
      <c r="A503" s="18">
        <v>31</v>
      </c>
      <c r="B503" s="286" t="s">
        <v>257</v>
      </c>
      <c r="C503" s="167">
        <v>7457.317999999999</v>
      </c>
      <c r="D503" s="143">
        <v>7332.451999999999</v>
      </c>
      <c r="E503" s="146">
        <f t="shared" si="33"/>
        <v>0.9832559105029449</v>
      </c>
      <c r="F503" s="141"/>
      <c r="G503" s="31"/>
    </row>
    <row r="504" spans="1:8" ht="12.75" customHeight="1">
      <c r="A504" s="18">
        <v>32</v>
      </c>
      <c r="B504" s="286" t="s">
        <v>258</v>
      </c>
      <c r="C504" s="167">
        <v>4534.286</v>
      </c>
      <c r="D504" s="143">
        <v>4471.665</v>
      </c>
      <c r="E504" s="146">
        <f t="shared" si="33"/>
        <v>0.9861894463648742</v>
      </c>
      <c r="F504" s="141"/>
      <c r="G504" s="31" t="s">
        <v>12</v>
      </c>
      <c r="H504" s="10" t="s">
        <v>12</v>
      </c>
    </row>
    <row r="505" spans="1:7" ht="12.75" customHeight="1">
      <c r="A505" s="34"/>
      <c r="B505" s="1" t="s">
        <v>27</v>
      </c>
      <c r="C505" s="168">
        <v>126057.90600000002</v>
      </c>
      <c r="D505" s="144">
        <v>124071.565</v>
      </c>
      <c r="E505" s="137">
        <f t="shared" si="33"/>
        <v>0.9842426305256886</v>
      </c>
      <c r="F505" s="42"/>
      <c r="G505" s="31"/>
    </row>
    <row r="506" spans="1:8" ht="14.25" customHeight="1">
      <c r="A506" s="40"/>
      <c r="B506" s="2"/>
      <c r="C506" s="65"/>
      <c r="D506" s="65"/>
      <c r="E506" s="84"/>
      <c r="F506" s="26"/>
      <c r="G506" s="26"/>
      <c r="H506" s="26"/>
    </row>
    <row r="507" spans="1:8" ht="14.25">
      <c r="A507" s="9" t="s">
        <v>119</v>
      </c>
      <c r="D507" s="208" t="s">
        <v>120</v>
      </c>
      <c r="F507" s="85"/>
      <c r="G507" s="85"/>
      <c r="H507" s="86"/>
    </row>
    <row r="508" spans="1:8" ht="6.75" customHeight="1">
      <c r="A508" s="9"/>
      <c r="F508" s="26"/>
      <c r="G508" s="26"/>
      <c r="H508" s="26"/>
    </row>
    <row r="509" spans="1:8" ht="28.5">
      <c r="A509" s="88" t="s">
        <v>39</v>
      </c>
      <c r="B509" s="88" t="s">
        <v>115</v>
      </c>
      <c r="C509" s="88" t="s">
        <v>116</v>
      </c>
      <c r="D509" s="88" t="s">
        <v>50</v>
      </c>
      <c r="F509" s="26"/>
      <c r="G509" s="182"/>
      <c r="H509" s="182"/>
    </row>
    <row r="510" spans="1:4" ht="18.75" customHeight="1">
      <c r="A510" s="53">
        <f>C548</f>
        <v>3781.74</v>
      </c>
      <c r="B510" s="53">
        <f>D548</f>
        <v>2527.7147099999993</v>
      </c>
      <c r="C510" s="87">
        <f>E548</f>
        <v>2527.7147099999993</v>
      </c>
      <c r="D510" s="35">
        <f>C510/B510</f>
        <v>1</v>
      </c>
    </row>
    <row r="511" ht="7.5" customHeight="1">
      <c r="A511" s="9"/>
    </row>
    <row r="512" ht="14.25">
      <c r="A512" s="9" t="s">
        <v>118</v>
      </c>
    </row>
    <row r="513" spans="1:7" ht="20.25" customHeight="1">
      <c r="A513" s="9"/>
      <c r="G513" s="208" t="s">
        <v>120</v>
      </c>
    </row>
    <row r="514" spans="1:7" ht="33" customHeight="1">
      <c r="A514" s="88" t="s">
        <v>20</v>
      </c>
      <c r="B514" s="88" t="s">
        <v>31</v>
      </c>
      <c r="C514" s="61" t="s">
        <v>39</v>
      </c>
      <c r="D514" s="88" t="s">
        <v>117</v>
      </c>
      <c r="E514" s="88" t="s">
        <v>123</v>
      </c>
      <c r="F514" s="88" t="s">
        <v>51</v>
      </c>
      <c r="G514" s="88" t="s">
        <v>111</v>
      </c>
    </row>
    <row r="515" spans="1:7" ht="14.25">
      <c r="A515" s="89">
        <v>1</v>
      </c>
      <c r="B515" s="89">
        <v>2</v>
      </c>
      <c r="C515" s="90">
        <v>3</v>
      </c>
      <c r="D515" s="89">
        <v>4</v>
      </c>
      <c r="E515" s="91">
        <v>5</v>
      </c>
      <c r="F515" s="90">
        <v>6</v>
      </c>
      <c r="G515" s="89">
        <v>7</v>
      </c>
    </row>
    <row r="516" spans="1:8" ht="12.75" customHeight="1">
      <c r="A516" s="186">
        <v>1</v>
      </c>
      <c r="B516" s="286" t="s">
        <v>227</v>
      </c>
      <c r="C516" s="256">
        <v>60.2</v>
      </c>
      <c r="D516" s="287">
        <v>53.48115</v>
      </c>
      <c r="E516" s="288">
        <v>53.48115</v>
      </c>
      <c r="F516" s="288">
        <f aca="true" t="shared" si="34" ref="F516:F547">D516-E516</f>
        <v>0</v>
      </c>
      <c r="G516" s="196">
        <f aca="true" t="shared" si="35" ref="G516:G547">E516/D516</f>
        <v>1</v>
      </c>
      <c r="H516" s="188"/>
    </row>
    <row r="517" spans="1:8" ht="12.75" customHeight="1">
      <c r="A517" s="186">
        <v>2</v>
      </c>
      <c r="B517" s="286" t="s">
        <v>228</v>
      </c>
      <c r="C517" s="256">
        <v>99.49</v>
      </c>
      <c r="D517" s="288">
        <v>51.40664999999999</v>
      </c>
      <c r="E517" s="288">
        <v>51.40664999999999</v>
      </c>
      <c r="F517" s="288">
        <f t="shared" si="34"/>
        <v>0</v>
      </c>
      <c r="G517" s="196">
        <f t="shared" si="35"/>
        <v>1</v>
      </c>
      <c r="H517" s="188"/>
    </row>
    <row r="518" spans="1:8" ht="12.75" customHeight="1">
      <c r="A518" s="186">
        <v>3</v>
      </c>
      <c r="B518" s="286" t="s">
        <v>229</v>
      </c>
      <c r="C518" s="256">
        <v>115.13</v>
      </c>
      <c r="D518" s="288">
        <v>44.59563000000001</v>
      </c>
      <c r="E518" s="288">
        <v>44.59563000000001</v>
      </c>
      <c r="F518" s="288">
        <f t="shared" si="34"/>
        <v>0</v>
      </c>
      <c r="G518" s="196">
        <f t="shared" si="35"/>
        <v>1</v>
      </c>
      <c r="H518" s="188"/>
    </row>
    <row r="519" spans="1:8" ht="12.75" customHeight="1">
      <c r="A519" s="186">
        <v>4</v>
      </c>
      <c r="B519" s="286" t="s">
        <v>230</v>
      </c>
      <c r="C519" s="256">
        <v>153.06</v>
      </c>
      <c r="D519" s="288">
        <v>134.64393</v>
      </c>
      <c r="E519" s="288">
        <v>134.64393</v>
      </c>
      <c r="F519" s="288">
        <f t="shared" si="34"/>
        <v>0</v>
      </c>
      <c r="G519" s="196">
        <f t="shared" si="35"/>
        <v>1</v>
      </c>
      <c r="H519" s="188"/>
    </row>
    <row r="520" spans="1:8" ht="12.75" customHeight="1">
      <c r="A520" s="186">
        <v>5</v>
      </c>
      <c r="B520" s="286" t="s">
        <v>231</v>
      </c>
      <c r="C520" s="256">
        <v>116.61</v>
      </c>
      <c r="D520" s="288">
        <v>86.89731</v>
      </c>
      <c r="E520" s="288">
        <v>86.89731</v>
      </c>
      <c r="F520" s="288">
        <f t="shared" si="34"/>
        <v>0</v>
      </c>
      <c r="G520" s="196">
        <f t="shared" si="35"/>
        <v>1</v>
      </c>
      <c r="H520" s="188"/>
    </row>
    <row r="521" spans="1:8" ht="12.75" customHeight="1">
      <c r="A521" s="186">
        <v>6</v>
      </c>
      <c r="B521" s="286" t="s">
        <v>232</v>
      </c>
      <c r="C521" s="256">
        <v>128.83</v>
      </c>
      <c r="D521" s="288">
        <v>62.198069999999994</v>
      </c>
      <c r="E521" s="288">
        <v>62.198069999999994</v>
      </c>
      <c r="F521" s="288">
        <f t="shared" si="34"/>
        <v>0</v>
      </c>
      <c r="G521" s="196">
        <f t="shared" si="35"/>
        <v>1</v>
      </c>
      <c r="H521" s="188"/>
    </row>
    <row r="522" spans="1:8" ht="12.75" customHeight="1">
      <c r="A522" s="186">
        <v>7</v>
      </c>
      <c r="B522" s="286" t="s">
        <v>233</v>
      </c>
      <c r="C522" s="256">
        <v>97.56</v>
      </c>
      <c r="D522" s="288">
        <v>47.91606</v>
      </c>
      <c r="E522" s="288">
        <v>47.91606</v>
      </c>
      <c r="F522" s="288">
        <f t="shared" si="34"/>
        <v>0</v>
      </c>
      <c r="G522" s="196">
        <f t="shared" si="35"/>
        <v>1</v>
      </c>
      <c r="H522" s="188"/>
    </row>
    <row r="523" spans="1:8" ht="12.75" customHeight="1">
      <c r="A523" s="186">
        <v>8</v>
      </c>
      <c r="B523" s="286" t="s">
        <v>234</v>
      </c>
      <c r="C523" s="256">
        <v>152.91</v>
      </c>
      <c r="D523" s="288">
        <v>76.14417</v>
      </c>
      <c r="E523" s="288">
        <v>76.14417</v>
      </c>
      <c r="F523" s="288">
        <f t="shared" si="34"/>
        <v>0</v>
      </c>
      <c r="G523" s="196">
        <f t="shared" si="35"/>
        <v>1</v>
      </c>
      <c r="H523" s="188"/>
    </row>
    <row r="524" spans="1:8" ht="12.75" customHeight="1">
      <c r="A524" s="186">
        <v>9</v>
      </c>
      <c r="B524" s="286" t="s">
        <v>235</v>
      </c>
      <c r="C524" s="256">
        <v>65.84</v>
      </c>
      <c r="D524" s="288">
        <v>26.671559999999996</v>
      </c>
      <c r="E524" s="288">
        <v>26.671559999999996</v>
      </c>
      <c r="F524" s="288">
        <f t="shared" si="34"/>
        <v>0</v>
      </c>
      <c r="G524" s="196">
        <f t="shared" si="35"/>
        <v>1</v>
      </c>
      <c r="H524" s="188"/>
    </row>
    <row r="525" spans="1:8" ht="12.75" customHeight="1">
      <c r="A525" s="186">
        <v>10</v>
      </c>
      <c r="B525" s="286" t="s">
        <v>236</v>
      </c>
      <c r="C525" s="256">
        <v>60.14</v>
      </c>
      <c r="D525" s="288">
        <v>41.89308</v>
      </c>
      <c r="E525" s="288">
        <v>41.89308</v>
      </c>
      <c r="F525" s="288">
        <f t="shared" si="34"/>
        <v>0</v>
      </c>
      <c r="G525" s="196">
        <f t="shared" si="35"/>
        <v>1</v>
      </c>
      <c r="H525" s="188"/>
    </row>
    <row r="526" spans="1:8" ht="12.75" customHeight="1">
      <c r="A526" s="186">
        <v>11</v>
      </c>
      <c r="B526" s="286" t="s">
        <v>237</v>
      </c>
      <c r="C526" s="256">
        <v>146.11</v>
      </c>
      <c r="D526" s="288">
        <v>127.65108</v>
      </c>
      <c r="E526" s="288">
        <v>127.65108</v>
      </c>
      <c r="F526" s="288">
        <f t="shared" si="34"/>
        <v>0</v>
      </c>
      <c r="G526" s="196">
        <f t="shared" si="35"/>
        <v>1</v>
      </c>
      <c r="H526" s="188"/>
    </row>
    <row r="527" spans="1:8" ht="12.75" customHeight="1">
      <c r="A527" s="186">
        <v>12</v>
      </c>
      <c r="B527" s="286" t="s">
        <v>238</v>
      </c>
      <c r="C527" s="256">
        <v>132.61</v>
      </c>
      <c r="D527" s="288">
        <v>102.32766</v>
      </c>
      <c r="E527" s="288">
        <v>102.32766</v>
      </c>
      <c r="F527" s="288">
        <f t="shared" si="34"/>
        <v>0</v>
      </c>
      <c r="G527" s="196">
        <f t="shared" si="35"/>
        <v>1</v>
      </c>
      <c r="H527" s="188"/>
    </row>
    <row r="528" spans="1:8" ht="12.75" customHeight="1">
      <c r="A528" s="186">
        <v>13</v>
      </c>
      <c r="B528" s="286" t="s">
        <v>239</v>
      </c>
      <c r="C528" s="256">
        <v>108.87</v>
      </c>
      <c r="D528" s="288">
        <v>88.73559</v>
      </c>
      <c r="E528" s="288">
        <v>88.73559</v>
      </c>
      <c r="F528" s="288">
        <f t="shared" si="34"/>
        <v>0</v>
      </c>
      <c r="G528" s="196">
        <f t="shared" si="35"/>
        <v>1</v>
      </c>
      <c r="H528" s="188"/>
    </row>
    <row r="529" spans="1:8" ht="12.75" customHeight="1">
      <c r="A529" s="186">
        <v>14</v>
      </c>
      <c r="B529" s="286" t="s">
        <v>240</v>
      </c>
      <c r="C529" s="256">
        <v>79.25</v>
      </c>
      <c r="D529" s="288">
        <v>48.13434</v>
      </c>
      <c r="E529" s="288">
        <v>48.13434</v>
      </c>
      <c r="F529" s="288">
        <f t="shared" si="34"/>
        <v>0</v>
      </c>
      <c r="G529" s="196">
        <f t="shared" si="35"/>
        <v>1</v>
      </c>
      <c r="H529" s="188"/>
    </row>
    <row r="530" spans="1:8" ht="12.75" customHeight="1">
      <c r="A530" s="186">
        <v>15</v>
      </c>
      <c r="B530" s="286" t="s">
        <v>241</v>
      </c>
      <c r="C530" s="256">
        <v>30.41</v>
      </c>
      <c r="D530" s="288">
        <v>19.666800000000002</v>
      </c>
      <c r="E530" s="288">
        <v>19.666800000000002</v>
      </c>
      <c r="F530" s="288">
        <f t="shared" si="34"/>
        <v>0</v>
      </c>
      <c r="G530" s="196">
        <f t="shared" si="35"/>
        <v>1</v>
      </c>
      <c r="H530" s="188"/>
    </row>
    <row r="531" spans="1:8" ht="12.75" customHeight="1">
      <c r="A531" s="186">
        <v>16</v>
      </c>
      <c r="B531" s="286" t="s">
        <v>242</v>
      </c>
      <c r="C531" s="256">
        <v>34.75</v>
      </c>
      <c r="D531" s="288">
        <v>20.119139999999998</v>
      </c>
      <c r="E531" s="288">
        <v>20.119139999999998</v>
      </c>
      <c r="F531" s="288">
        <f t="shared" si="34"/>
        <v>0</v>
      </c>
      <c r="G531" s="196">
        <f t="shared" si="35"/>
        <v>1</v>
      </c>
      <c r="H531" s="188"/>
    </row>
    <row r="532" spans="1:8" ht="12.75" customHeight="1">
      <c r="A532" s="186">
        <v>17</v>
      </c>
      <c r="B532" s="286" t="s">
        <v>243</v>
      </c>
      <c r="C532" s="256">
        <v>128.05</v>
      </c>
      <c r="D532" s="288">
        <v>103.06317</v>
      </c>
      <c r="E532" s="288">
        <v>103.06317</v>
      </c>
      <c r="F532" s="288">
        <f t="shared" si="34"/>
        <v>0</v>
      </c>
      <c r="G532" s="196">
        <f t="shared" si="35"/>
        <v>1</v>
      </c>
      <c r="H532" s="188"/>
    </row>
    <row r="533" spans="1:8" ht="12.75" customHeight="1">
      <c r="A533" s="186">
        <v>18</v>
      </c>
      <c r="B533" s="286" t="s">
        <v>244</v>
      </c>
      <c r="C533" s="256">
        <v>72.79</v>
      </c>
      <c r="D533" s="288">
        <v>45.6237</v>
      </c>
      <c r="E533" s="288">
        <v>45.6237</v>
      </c>
      <c r="F533" s="288">
        <f t="shared" si="34"/>
        <v>0</v>
      </c>
      <c r="G533" s="196">
        <f t="shared" si="35"/>
        <v>1</v>
      </c>
      <c r="H533" s="188"/>
    </row>
    <row r="534" spans="1:8" ht="12.75" customHeight="1">
      <c r="A534" s="186">
        <v>19</v>
      </c>
      <c r="B534" s="286" t="s">
        <v>245</v>
      </c>
      <c r="C534" s="256">
        <v>187.09</v>
      </c>
      <c r="D534" s="288">
        <v>117.87564</v>
      </c>
      <c r="E534" s="288">
        <v>117.87564</v>
      </c>
      <c r="F534" s="288">
        <f t="shared" si="34"/>
        <v>0</v>
      </c>
      <c r="G534" s="196">
        <f t="shared" si="35"/>
        <v>1</v>
      </c>
      <c r="H534" s="188"/>
    </row>
    <row r="535" spans="1:8" s="219" customFormat="1" ht="12.75" customHeight="1">
      <c r="A535" s="186">
        <v>20</v>
      </c>
      <c r="B535" s="286" t="s">
        <v>246</v>
      </c>
      <c r="C535" s="256">
        <v>79.54</v>
      </c>
      <c r="D535" s="288">
        <v>58.91061</v>
      </c>
      <c r="E535" s="288">
        <v>58.91061</v>
      </c>
      <c r="F535" s="288">
        <f t="shared" si="34"/>
        <v>0</v>
      </c>
      <c r="G535" s="196">
        <f t="shared" si="35"/>
        <v>1</v>
      </c>
      <c r="H535" s="188"/>
    </row>
    <row r="536" spans="1:8" s="219" customFormat="1" ht="12.75" customHeight="1">
      <c r="A536" s="186">
        <v>21</v>
      </c>
      <c r="B536" s="286" t="s">
        <v>247</v>
      </c>
      <c r="C536" s="256">
        <v>136.34</v>
      </c>
      <c r="D536" s="288">
        <v>107.27601</v>
      </c>
      <c r="E536" s="288">
        <v>107.27601</v>
      </c>
      <c r="F536" s="288">
        <f t="shared" si="34"/>
        <v>0</v>
      </c>
      <c r="G536" s="196">
        <f t="shared" si="35"/>
        <v>1</v>
      </c>
      <c r="H536" s="188"/>
    </row>
    <row r="537" spans="1:8" s="219" customFormat="1" ht="12.75" customHeight="1">
      <c r="A537" s="186">
        <v>22</v>
      </c>
      <c r="B537" s="286" t="s">
        <v>248</v>
      </c>
      <c r="C537" s="256">
        <v>74.63</v>
      </c>
      <c r="D537" s="288">
        <v>46.54496999999999</v>
      </c>
      <c r="E537" s="288">
        <v>46.54496999999999</v>
      </c>
      <c r="F537" s="288">
        <f t="shared" si="34"/>
        <v>0</v>
      </c>
      <c r="G537" s="196">
        <f t="shared" si="35"/>
        <v>1</v>
      </c>
      <c r="H537" s="188"/>
    </row>
    <row r="538" spans="1:8" s="219" customFormat="1" ht="12.75" customHeight="1">
      <c r="A538" s="186">
        <v>23</v>
      </c>
      <c r="B538" s="286" t="s">
        <v>249</v>
      </c>
      <c r="C538" s="256">
        <v>146.17</v>
      </c>
      <c r="D538" s="288">
        <v>108.95277</v>
      </c>
      <c r="E538" s="288">
        <v>108.95277</v>
      </c>
      <c r="F538" s="288">
        <f t="shared" si="34"/>
        <v>0</v>
      </c>
      <c r="G538" s="196">
        <f t="shared" si="35"/>
        <v>1</v>
      </c>
      <c r="H538" s="188"/>
    </row>
    <row r="539" spans="1:8" s="219" customFormat="1" ht="12.75" customHeight="1">
      <c r="A539" s="186">
        <v>24</v>
      </c>
      <c r="B539" s="286" t="s">
        <v>250</v>
      </c>
      <c r="C539" s="256">
        <v>134.6</v>
      </c>
      <c r="D539" s="288">
        <v>89.83659</v>
      </c>
      <c r="E539" s="288">
        <v>89.83659</v>
      </c>
      <c r="F539" s="288">
        <f t="shared" si="34"/>
        <v>0</v>
      </c>
      <c r="G539" s="196">
        <f t="shared" si="35"/>
        <v>1</v>
      </c>
      <c r="H539" s="188"/>
    </row>
    <row r="540" spans="1:8" ht="12.75" customHeight="1">
      <c r="A540" s="186">
        <v>25</v>
      </c>
      <c r="B540" s="286" t="s">
        <v>251</v>
      </c>
      <c r="C540" s="256">
        <v>81.93</v>
      </c>
      <c r="D540" s="288">
        <v>65.2776</v>
      </c>
      <c r="E540" s="288">
        <v>65.2776</v>
      </c>
      <c r="F540" s="288">
        <f t="shared" si="34"/>
        <v>0</v>
      </c>
      <c r="G540" s="196">
        <f t="shared" si="35"/>
        <v>1</v>
      </c>
      <c r="H540" s="188"/>
    </row>
    <row r="541" spans="1:8" ht="12.75" customHeight="1">
      <c r="A541" s="186">
        <v>26</v>
      </c>
      <c r="B541" s="286" t="s">
        <v>252</v>
      </c>
      <c r="C541" s="256">
        <v>166.81</v>
      </c>
      <c r="D541" s="288">
        <v>82.28754</v>
      </c>
      <c r="E541" s="288">
        <v>82.28754</v>
      </c>
      <c r="F541" s="288">
        <f t="shared" si="34"/>
        <v>0</v>
      </c>
      <c r="G541" s="196">
        <f t="shared" si="35"/>
        <v>1</v>
      </c>
      <c r="H541" s="188"/>
    </row>
    <row r="542" spans="1:8" ht="12.75" customHeight="1">
      <c r="A542" s="186">
        <v>27</v>
      </c>
      <c r="B542" s="286" t="s">
        <v>253</v>
      </c>
      <c r="C542" s="256">
        <v>100.41</v>
      </c>
      <c r="D542" s="288">
        <v>51.98648999999999</v>
      </c>
      <c r="E542" s="288">
        <v>51.98648999999999</v>
      </c>
      <c r="F542" s="288">
        <f t="shared" si="34"/>
        <v>0</v>
      </c>
      <c r="G542" s="196">
        <f t="shared" si="35"/>
        <v>1</v>
      </c>
      <c r="H542" s="188"/>
    </row>
    <row r="543" spans="1:8" ht="12.75" customHeight="1">
      <c r="A543" s="186">
        <v>28</v>
      </c>
      <c r="B543" s="286" t="s">
        <v>254</v>
      </c>
      <c r="C543" s="256">
        <v>181.7</v>
      </c>
      <c r="D543" s="288">
        <v>130.98135</v>
      </c>
      <c r="E543" s="288">
        <v>130.98135</v>
      </c>
      <c r="F543" s="288">
        <f t="shared" si="34"/>
        <v>0</v>
      </c>
      <c r="G543" s="196">
        <f t="shared" si="35"/>
        <v>1</v>
      </c>
      <c r="H543" s="188"/>
    </row>
    <row r="544" spans="1:8" ht="12.75" customHeight="1">
      <c r="A544" s="186">
        <v>29</v>
      </c>
      <c r="B544" s="286" t="s">
        <v>255</v>
      </c>
      <c r="C544" s="256">
        <v>100</v>
      </c>
      <c r="D544" s="288">
        <v>61.83159</v>
      </c>
      <c r="E544" s="288">
        <v>61.83159</v>
      </c>
      <c r="F544" s="288">
        <f t="shared" si="34"/>
        <v>0</v>
      </c>
      <c r="G544" s="196">
        <f t="shared" si="35"/>
        <v>1</v>
      </c>
      <c r="H544" s="188"/>
    </row>
    <row r="545" spans="1:8" ht="12.75" customHeight="1">
      <c r="A545" s="186">
        <v>30</v>
      </c>
      <c r="B545" s="286" t="s">
        <v>256</v>
      </c>
      <c r="C545" s="256">
        <v>240.21</v>
      </c>
      <c r="D545" s="288">
        <v>167.83737</v>
      </c>
      <c r="E545" s="288">
        <v>167.83737</v>
      </c>
      <c r="F545" s="288">
        <f t="shared" si="34"/>
        <v>0</v>
      </c>
      <c r="G545" s="196">
        <f t="shared" si="35"/>
        <v>1</v>
      </c>
      <c r="H545" s="188"/>
    </row>
    <row r="546" spans="1:8" ht="12.75" customHeight="1">
      <c r="A546" s="186">
        <v>31</v>
      </c>
      <c r="B546" s="286" t="s">
        <v>257</v>
      </c>
      <c r="C546" s="256">
        <v>249.43</v>
      </c>
      <c r="D546" s="288">
        <v>202.86429</v>
      </c>
      <c r="E546" s="288">
        <v>202.86429</v>
      </c>
      <c r="F546" s="288">
        <f t="shared" si="34"/>
        <v>0</v>
      </c>
      <c r="G546" s="196">
        <f t="shared" si="35"/>
        <v>1</v>
      </c>
      <c r="H546" s="188"/>
    </row>
    <row r="547" spans="1:8" ht="12.75" customHeight="1">
      <c r="A547" s="186">
        <v>32</v>
      </c>
      <c r="B547" s="286" t="s">
        <v>258</v>
      </c>
      <c r="C547" s="256">
        <v>120.27</v>
      </c>
      <c r="D547" s="288">
        <v>54.0828</v>
      </c>
      <c r="E547" s="288">
        <v>54.0828</v>
      </c>
      <c r="F547" s="288">
        <f t="shared" si="34"/>
        <v>0</v>
      </c>
      <c r="G547" s="196">
        <f t="shared" si="35"/>
        <v>1</v>
      </c>
      <c r="H547" s="188"/>
    </row>
    <row r="548" spans="1:7" ht="12.75" customHeight="1">
      <c r="A548" s="34"/>
      <c r="B548" s="1" t="s">
        <v>27</v>
      </c>
      <c r="C548" s="151">
        <v>3781.74</v>
      </c>
      <c r="D548" s="151">
        <v>2527.7147099999993</v>
      </c>
      <c r="E548" s="151">
        <v>2527.7147099999993</v>
      </c>
      <c r="F548" s="289">
        <f>D548-E548</f>
        <v>0</v>
      </c>
      <c r="G548" s="290">
        <f>E548/D548</f>
        <v>1</v>
      </c>
    </row>
    <row r="549" spans="1:7" ht="12.75" customHeight="1">
      <c r="A549" s="40"/>
      <c r="B549" s="2"/>
      <c r="C549" s="153"/>
      <c r="D549" s="153"/>
      <c r="E549" s="153"/>
      <c r="F549" s="154"/>
      <c r="G549" s="38"/>
    </row>
    <row r="550" spans="1:8" ht="14.25">
      <c r="A550" s="9" t="s">
        <v>52</v>
      </c>
      <c r="F550" s="152"/>
      <c r="H550" s="10" t="s">
        <v>12</v>
      </c>
    </row>
    <row r="551" spans="1:6" ht="14.25">
      <c r="A551" s="9"/>
      <c r="F551" s="152"/>
    </row>
    <row r="552" spans="1:6" ht="14.25">
      <c r="A552" s="92" t="s">
        <v>53</v>
      </c>
      <c r="B552" s="56"/>
      <c r="C552" s="56"/>
      <c r="D552" s="56"/>
      <c r="E552" s="57"/>
      <c r="F552" s="56"/>
    </row>
    <row r="553" spans="1:6" ht="9" customHeight="1">
      <c r="A553" s="56"/>
      <c r="B553" s="56"/>
      <c r="C553" s="56"/>
      <c r="D553" s="56"/>
      <c r="E553" s="57"/>
      <c r="F553" s="56"/>
    </row>
    <row r="554" spans="1:7" ht="11.25" customHeight="1">
      <c r="A554" s="206" t="s">
        <v>172</v>
      </c>
      <c r="B554" s="188"/>
      <c r="C554" s="207"/>
      <c r="D554" s="188"/>
      <c r="E554" s="188"/>
      <c r="F554" s="48"/>
      <c r="G554" s="48"/>
    </row>
    <row r="555" spans="1:7" ht="6.75" customHeight="1">
      <c r="A555" s="206"/>
      <c r="B555" s="188"/>
      <c r="C555" s="207"/>
      <c r="D555" s="188"/>
      <c r="E555" s="188"/>
      <c r="F555" s="48"/>
      <c r="G555" s="48"/>
    </row>
    <row r="556" spans="1:5" ht="14.25">
      <c r="A556" s="188"/>
      <c r="B556" s="188"/>
      <c r="C556" s="188"/>
      <c r="D556" s="188"/>
      <c r="E556" s="208" t="s">
        <v>120</v>
      </c>
    </row>
    <row r="557" spans="1:7" ht="45" customHeight="1">
      <c r="A557" s="209" t="s">
        <v>37</v>
      </c>
      <c r="B557" s="209" t="s">
        <v>38</v>
      </c>
      <c r="C557" s="210" t="s">
        <v>173</v>
      </c>
      <c r="D557" s="210" t="s">
        <v>174</v>
      </c>
      <c r="E557" s="210" t="s">
        <v>175</v>
      </c>
      <c r="F557" s="63"/>
      <c r="G557" s="64"/>
    </row>
    <row r="558" spans="1:7" ht="14.25" customHeight="1">
      <c r="A558" s="209">
        <v>1</v>
      </c>
      <c r="B558" s="209">
        <v>2</v>
      </c>
      <c r="C558" s="210">
        <v>3</v>
      </c>
      <c r="D558" s="210">
        <v>4</v>
      </c>
      <c r="E558" s="210">
        <v>5</v>
      </c>
      <c r="F558" s="63"/>
      <c r="G558" s="64"/>
    </row>
    <row r="559" spans="1:7" ht="12.75" customHeight="1">
      <c r="A559" s="186">
        <v>1</v>
      </c>
      <c r="B559" s="286" t="s">
        <v>227</v>
      </c>
      <c r="C559" s="143">
        <v>1180.85</v>
      </c>
      <c r="D559" s="143">
        <v>7.67</v>
      </c>
      <c r="E559" s="211">
        <f aca="true" t="shared" si="36" ref="E559:E591">D559/C559</f>
        <v>0.006495321166956006</v>
      </c>
      <c r="F559" s="141"/>
      <c r="G559" s="31"/>
    </row>
    <row r="560" spans="1:7" ht="12.75" customHeight="1">
      <c r="A560" s="186">
        <v>2</v>
      </c>
      <c r="B560" s="286" t="s">
        <v>228</v>
      </c>
      <c r="C560" s="143">
        <v>2324.69</v>
      </c>
      <c r="D560" s="143">
        <v>17.43</v>
      </c>
      <c r="E560" s="211">
        <f t="shared" si="36"/>
        <v>0.007497773896734618</v>
      </c>
      <c r="F560" s="141"/>
      <c r="G560" s="31"/>
    </row>
    <row r="561" spans="1:7" ht="12.75" customHeight="1">
      <c r="A561" s="186">
        <v>3</v>
      </c>
      <c r="B561" s="286" t="s">
        <v>229</v>
      </c>
      <c r="C561" s="143">
        <v>2522.39</v>
      </c>
      <c r="D561" s="143">
        <v>17.19</v>
      </c>
      <c r="E561" s="211">
        <f t="shared" si="36"/>
        <v>0.006814965171920283</v>
      </c>
      <c r="F561" s="141"/>
      <c r="G561" s="31"/>
    </row>
    <row r="562" spans="1:7" ht="12.75" customHeight="1">
      <c r="A562" s="186">
        <v>4</v>
      </c>
      <c r="B562" s="286" t="s">
        <v>230</v>
      </c>
      <c r="C562" s="143">
        <v>2865.01</v>
      </c>
      <c r="D562" s="143">
        <v>18.58</v>
      </c>
      <c r="E562" s="211">
        <f t="shared" si="36"/>
        <v>0.006485143158313582</v>
      </c>
      <c r="F562" s="141"/>
      <c r="G562" s="31"/>
    </row>
    <row r="563" spans="1:7" ht="12.75" customHeight="1">
      <c r="A563" s="186">
        <v>5</v>
      </c>
      <c r="B563" s="286" t="s">
        <v>231</v>
      </c>
      <c r="C563" s="143">
        <v>2155.11</v>
      </c>
      <c r="D563" s="143">
        <v>14.780000000000001</v>
      </c>
      <c r="E563" s="211">
        <f t="shared" si="36"/>
        <v>0.006858118611114978</v>
      </c>
      <c r="F563" s="141"/>
      <c r="G563" s="31"/>
    </row>
    <row r="564" spans="1:7" ht="12.75" customHeight="1">
      <c r="A564" s="186">
        <v>6</v>
      </c>
      <c r="B564" s="286" t="s">
        <v>232</v>
      </c>
      <c r="C564" s="143">
        <v>2883.19</v>
      </c>
      <c r="D564" s="143">
        <v>19.86</v>
      </c>
      <c r="E564" s="211">
        <f t="shared" si="36"/>
        <v>0.006888203691050538</v>
      </c>
      <c r="F564" s="141"/>
      <c r="G564" s="31"/>
    </row>
    <row r="565" spans="1:7" ht="12.75" customHeight="1">
      <c r="A565" s="186">
        <v>7</v>
      </c>
      <c r="B565" s="286" t="s">
        <v>233</v>
      </c>
      <c r="C565" s="143">
        <v>2207.42</v>
      </c>
      <c r="D565" s="143">
        <v>15.65</v>
      </c>
      <c r="E565" s="211">
        <f t="shared" si="36"/>
        <v>0.007089724655933171</v>
      </c>
      <c r="F565" s="141"/>
      <c r="G565" s="31"/>
    </row>
    <row r="566" spans="1:7" ht="12.75" customHeight="1">
      <c r="A566" s="186">
        <v>8</v>
      </c>
      <c r="B566" s="286" t="s">
        <v>234</v>
      </c>
      <c r="C566" s="143">
        <v>3216.19</v>
      </c>
      <c r="D566" s="143">
        <v>24.05</v>
      </c>
      <c r="E566" s="211">
        <f t="shared" si="36"/>
        <v>0.007477792045867937</v>
      </c>
      <c r="F566" s="141"/>
      <c r="G566" s="31"/>
    </row>
    <row r="567" spans="1:7" ht="12.75" customHeight="1">
      <c r="A567" s="186">
        <v>9</v>
      </c>
      <c r="B567" s="286" t="s">
        <v>235</v>
      </c>
      <c r="C567" s="143">
        <v>1478.5700000000002</v>
      </c>
      <c r="D567" s="143">
        <v>10.37</v>
      </c>
      <c r="E567" s="211">
        <f t="shared" si="36"/>
        <v>0.007013533346409029</v>
      </c>
      <c r="F567" s="141"/>
      <c r="G567" s="31"/>
    </row>
    <row r="568" spans="1:7" ht="12.75" customHeight="1">
      <c r="A568" s="186">
        <v>10</v>
      </c>
      <c r="B568" s="286" t="s">
        <v>236</v>
      </c>
      <c r="C568" s="143">
        <v>1141.92</v>
      </c>
      <c r="D568" s="143">
        <v>7.37</v>
      </c>
      <c r="E568" s="211">
        <f t="shared" si="36"/>
        <v>0.0064540423146980525</v>
      </c>
      <c r="F568" s="141"/>
      <c r="G568" s="31"/>
    </row>
    <row r="569" spans="1:7" ht="12.75" customHeight="1">
      <c r="A569" s="186">
        <v>11</v>
      </c>
      <c r="B569" s="286" t="s">
        <v>237</v>
      </c>
      <c r="C569" s="143">
        <v>2661.8599999999997</v>
      </c>
      <c r="D569" s="143">
        <v>18.41</v>
      </c>
      <c r="E569" s="211">
        <f t="shared" si="36"/>
        <v>0.006916216480205572</v>
      </c>
      <c r="F569" s="141"/>
      <c r="G569" s="31"/>
    </row>
    <row r="570" spans="1:7" ht="12.75" customHeight="1">
      <c r="A570" s="186">
        <v>12</v>
      </c>
      <c r="B570" s="286" t="s">
        <v>238</v>
      </c>
      <c r="C570" s="143">
        <v>2521.73</v>
      </c>
      <c r="D570" s="143">
        <v>16.43</v>
      </c>
      <c r="E570" s="211">
        <f t="shared" si="36"/>
        <v>0.006515368417713236</v>
      </c>
      <c r="F570" s="141"/>
      <c r="G570" s="31"/>
    </row>
    <row r="571" spans="1:7" ht="12.75" customHeight="1">
      <c r="A571" s="186">
        <v>13</v>
      </c>
      <c r="B571" s="286" t="s">
        <v>239</v>
      </c>
      <c r="C571" s="143">
        <v>2188.9</v>
      </c>
      <c r="D571" s="143">
        <v>14.620000000000001</v>
      </c>
      <c r="E571" s="211">
        <f t="shared" si="36"/>
        <v>0.0066791539129243</v>
      </c>
      <c r="F571" s="141"/>
      <c r="G571" s="31"/>
    </row>
    <row r="572" spans="1:7" ht="12.75" customHeight="1">
      <c r="A572" s="186">
        <v>14</v>
      </c>
      <c r="B572" s="286" t="s">
        <v>240</v>
      </c>
      <c r="C572" s="143">
        <v>1629.81</v>
      </c>
      <c r="D572" s="143">
        <v>11.629999999999999</v>
      </c>
      <c r="E572" s="211">
        <f t="shared" si="36"/>
        <v>0.007135801105650351</v>
      </c>
      <c r="F572" s="141"/>
      <c r="G572" s="31"/>
    </row>
    <row r="573" spans="1:7" ht="12.75" customHeight="1">
      <c r="A573" s="186">
        <v>15</v>
      </c>
      <c r="B573" s="286" t="s">
        <v>241</v>
      </c>
      <c r="C573" s="143">
        <v>582.9000000000001</v>
      </c>
      <c r="D573" s="143">
        <v>4.029999999999999</v>
      </c>
      <c r="E573" s="211">
        <f t="shared" si="36"/>
        <v>0.006913707325441755</v>
      </c>
      <c r="F573" s="141"/>
      <c r="G573" s="31"/>
    </row>
    <row r="574" spans="1:7" ht="12.75" customHeight="1">
      <c r="A574" s="186">
        <v>16</v>
      </c>
      <c r="B574" s="286" t="s">
        <v>242</v>
      </c>
      <c r="C574" s="143">
        <v>744.03</v>
      </c>
      <c r="D574" s="143">
        <v>4.890000000000001</v>
      </c>
      <c r="E574" s="211">
        <f t="shared" si="36"/>
        <v>0.006572315632434177</v>
      </c>
      <c r="F574" s="141"/>
      <c r="G574" s="31"/>
    </row>
    <row r="575" spans="1:7" ht="12.75" customHeight="1">
      <c r="A575" s="186">
        <v>17</v>
      </c>
      <c r="B575" s="286" t="s">
        <v>243</v>
      </c>
      <c r="C575" s="143">
        <v>2481.75</v>
      </c>
      <c r="D575" s="143">
        <v>15.42</v>
      </c>
      <c r="E575" s="211">
        <f t="shared" si="36"/>
        <v>0.006213357509821698</v>
      </c>
      <c r="F575" s="141"/>
      <c r="G575" s="31"/>
    </row>
    <row r="576" spans="1:8" ht="12.75" customHeight="1">
      <c r="A576" s="186">
        <v>18</v>
      </c>
      <c r="B576" s="286" t="s">
        <v>244</v>
      </c>
      <c r="C576" s="155">
        <v>1522.62</v>
      </c>
      <c r="D576" s="155">
        <v>9.75</v>
      </c>
      <c r="E576" s="211">
        <f t="shared" si="36"/>
        <v>0.006403436182369863</v>
      </c>
      <c r="F576" s="141"/>
      <c r="G576" s="31"/>
      <c r="H576" s="10" t="s">
        <v>12</v>
      </c>
    </row>
    <row r="577" spans="1:7" ht="12.75" customHeight="1">
      <c r="A577" s="186">
        <v>19</v>
      </c>
      <c r="B577" s="286" t="s">
        <v>245</v>
      </c>
      <c r="C577" s="155">
        <v>3769.52</v>
      </c>
      <c r="D577" s="155">
        <v>25.990000000000002</v>
      </c>
      <c r="E577" s="211">
        <f t="shared" si="36"/>
        <v>0.0068947770538424</v>
      </c>
      <c r="F577" s="141"/>
      <c r="G577" s="31" t="s">
        <v>12</v>
      </c>
    </row>
    <row r="578" spans="1:7" ht="12.75" customHeight="1">
      <c r="A578" s="186">
        <v>20</v>
      </c>
      <c r="B578" s="286" t="s">
        <v>246</v>
      </c>
      <c r="C578" s="155">
        <v>1591.15</v>
      </c>
      <c r="D578" s="155">
        <v>10.49</v>
      </c>
      <c r="E578" s="211">
        <f t="shared" si="36"/>
        <v>0.006592715960154605</v>
      </c>
      <c r="F578" s="141"/>
      <c r="G578" s="31"/>
    </row>
    <row r="579" spans="1:7" ht="12.75" customHeight="1">
      <c r="A579" s="186">
        <v>21</v>
      </c>
      <c r="B579" s="286" t="s">
        <v>247</v>
      </c>
      <c r="C579" s="155">
        <v>2771.1400000000003</v>
      </c>
      <c r="D579" s="155">
        <v>18.24</v>
      </c>
      <c r="E579" s="211">
        <f t="shared" si="36"/>
        <v>0.00658212865463311</v>
      </c>
      <c r="F579" s="141"/>
      <c r="G579" s="31"/>
    </row>
    <row r="580" spans="1:7" ht="12.75" customHeight="1">
      <c r="A580" s="186">
        <v>22</v>
      </c>
      <c r="B580" s="286" t="s">
        <v>248</v>
      </c>
      <c r="C580" s="155">
        <v>1615.38</v>
      </c>
      <c r="D580" s="155">
        <v>10.07</v>
      </c>
      <c r="E580" s="211">
        <f t="shared" si="36"/>
        <v>0.006233827334744766</v>
      </c>
      <c r="F580" s="141"/>
      <c r="G580" s="31"/>
    </row>
    <row r="581" spans="1:7" ht="12.75" customHeight="1">
      <c r="A581" s="186">
        <v>23</v>
      </c>
      <c r="B581" s="286" t="s">
        <v>249</v>
      </c>
      <c r="C581" s="155">
        <v>2954.02</v>
      </c>
      <c r="D581" s="155">
        <v>21.83</v>
      </c>
      <c r="E581" s="211">
        <f t="shared" si="36"/>
        <v>0.007389929655181752</v>
      </c>
      <c r="F581" s="141"/>
      <c r="G581" s="31"/>
    </row>
    <row r="582" spans="1:7" ht="12.75" customHeight="1">
      <c r="A582" s="186">
        <v>24</v>
      </c>
      <c r="B582" s="286" t="s">
        <v>250</v>
      </c>
      <c r="C582" s="155">
        <v>2820.12</v>
      </c>
      <c r="D582" s="155">
        <v>19.18</v>
      </c>
      <c r="E582" s="211">
        <f t="shared" si="36"/>
        <v>0.006801129029970356</v>
      </c>
      <c r="F582" s="141"/>
      <c r="G582" s="31"/>
    </row>
    <row r="583" spans="1:7" ht="12.75" customHeight="1">
      <c r="A583" s="186">
        <v>25</v>
      </c>
      <c r="B583" s="286" t="s">
        <v>251</v>
      </c>
      <c r="C583" s="155">
        <v>1650.43</v>
      </c>
      <c r="D583" s="155">
        <v>11.02</v>
      </c>
      <c r="E583" s="211">
        <f t="shared" si="36"/>
        <v>0.00667704779966433</v>
      </c>
      <c r="F583" s="141"/>
      <c r="G583" s="31"/>
    </row>
    <row r="584" spans="1:7" ht="12.75" customHeight="1">
      <c r="A584" s="186">
        <v>26</v>
      </c>
      <c r="B584" s="286" t="s">
        <v>252</v>
      </c>
      <c r="C584" s="155">
        <v>3797.41</v>
      </c>
      <c r="D584" s="155">
        <v>24.75</v>
      </c>
      <c r="E584" s="211">
        <f t="shared" si="36"/>
        <v>0.00651760015378903</v>
      </c>
      <c r="F584" s="141"/>
      <c r="G584" s="31"/>
    </row>
    <row r="585" spans="1:7" ht="12.75" customHeight="1">
      <c r="A585" s="186">
        <v>27</v>
      </c>
      <c r="B585" s="286" t="s">
        <v>253</v>
      </c>
      <c r="C585" s="155">
        <v>2247.31</v>
      </c>
      <c r="D585" s="155">
        <v>16.43</v>
      </c>
      <c r="E585" s="211">
        <f t="shared" si="36"/>
        <v>0.007310962884515265</v>
      </c>
      <c r="F585" s="141"/>
      <c r="G585" s="31"/>
    </row>
    <row r="586" spans="1:7" ht="12.75" customHeight="1">
      <c r="A586" s="186">
        <v>28</v>
      </c>
      <c r="B586" s="286" t="s">
        <v>254</v>
      </c>
      <c r="C586" s="155">
        <v>3410.3499999999995</v>
      </c>
      <c r="D586" s="155">
        <v>22.279999999999998</v>
      </c>
      <c r="E586" s="211">
        <f t="shared" si="36"/>
        <v>0.006533053792132773</v>
      </c>
      <c r="F586" s="141"/>
      <c r="G586" s="31"/>
    </row>
    <row r="587" spans="1:7" ht="12.75" customHeight="1">
      <c r="A587" s="186">
        <v>29</v>
      </c>
      <c r="B587" s="286" t="s">
        <v>255</v>
      </c>
      <c r="C587" s="155">
        <v>1822.62</v>
      </c>
      <c r="D587" s="155">
        <v>12.06</v>
      </c>
      <c r="E587" s="211">
        <f t="shared" si="36"/>
        <v>0.006616848273364717</v>
      </c>
      <c r="F587" s="141"/>
      <c r="G587" s="31"/>
    </row>
    <row r="588" spans="1:7" ht="12.75" customHeight="1">
      <c r="A588" s="186">
        <v>30</v>
      </c>
      <c r="B588" s="286" t="s">
        <v>256</v>
      </c>
      <c r="C588" s="155">
        <v>4715.24</v>
      </c>
      <c r="D588" s="155">
        <v>33.18</v>
      </c>
      <c r="E588" s="211">
        <f t="shared" si="36"/>
        <v>0.0070367574078944025</v>
      </c>
      <c r="F588" s="141"/>
      <c r="G588" s="31"/>
    </row>
    <row r="589" spans="1:7" ht="12.75" customHeight="1">
      <c r="A589" s="186">
        <v>31</v>
      </c>
      <c r="B589" s="286" t="s">
        <v>257</v>
      </c>
      <c r="C589" s="155">
        <v>4577.62</v>
      </c>
      <c r="D589" s="155">
        <v>28.68</v>
      </c>
      <c r="E589" s="211">
        <f t="shared" si="36"/>
        <v>0.006265264482416627</v>
      </c>
      <c r="F589" s="141"/>
      <c r="G589" s="31"/>
    </row>
    <row r="590" spans="1:7" ht="12.75" customHeight="1">
      <c r="A590" s="186">
        <v>32</v>
      </c>
      <c r="B590" s="286" t="s">
        <v>258</v>
      </c>
      <c r="C590" s="155">
        <v>2765.5</v>
      </c>
      <c r="D590" s="155">
        <v>19.64</v>
      </c>
      <c r="E590" s="211">
        <f t="shared" si="36"/>
        <v>0.007101789911408425</v>
      </c>
      <c r="F590" s="141"/>
      <c r="G590" s="31"/>
    </row>
    <row r="591" spans="1:7" ht="12.75" customHeight="1">
      <c r="A591" s="34"/>
      <c r="B591" s="1" t="s">
        <v>27</v>
      </c>
      <c r="C591" s="156">
        <v>76816.75</v>
      </c>
      <c r="D591" s="156">
        <v>521.97</v>
      </c>
      <c r="E591" s="268">
        <f t="shared" si="36"/>
        <v>0.00679500239205642</v>
      </c>
      <c r="F591" s="42"/>
      <c r="G591" s="31"/>
    </row>
    <row r="592" spans="1:7" ht="14.25">
      <c r="A592" s="93"/>
      <c r="B592" s="73"/>
      <c r="C592" s="94"/>
      <c r="D592" s="94"/>
      <c r="E592" s="95"/>
      <c r="F592" s="76"/>
      <c r="G592" s="96"/>
    </row>
    <row r="593" spans="1:7" ht="14.25">
      <c r="A593" s="9" t="s">
        <v>176</v>
      </c>
      <c r="B593" s="48"/>
      <c r="C593" s="58"/>
      <c r="D593" s="48"/>
      <c r="E593" s="48"/>
      <c r="F593" s="48"/>
      <c r="G593" s="96"/>
    </row>
    <row r="594" spans="1:5" ht="14.25">
      <c r="A594" s="48"/>
      <c r="B594" s="48"/>
      <c r="C594" s="48"/>
      <c r="D594" s="48"/>
      <c r="E594" s="59" t="s">
        <v>120</v>
      </c>
    </row>
    <row r="595" spans="1:7" ht="51" customHeight="1">
      <c r="A595" s="60" t="s">
        <v>37</v>
      </c>
      <c r="B595" s="60" t="s">
        <v>38</v>
      </c>
      <c r="C595" s="61" t="s">
        <v>173</v>
      </c>
      <c r="D595" s="61" t="s">
        <v>177</v>
      </c>
      <c r="E595" s="61" t="s">
        <v>166</v>
      </c>
      <c r="F595" s="63"/>
      <c r="G595" s="64"/>
    </row>
    <row r="596" spans="1:7" ht="18" customHeight="1">
      <c r="A596" s="60">
        <v>1</v>
      </c>
      <c r="B596" s="60">
        <v>2</v>
      </c>
      <c r="C596" s="61">
        <v>3</v>
      </c>
      <c r="D596" s="61">
        <v>4</v>
      </c>
      <c r="E596" s="61">
        <v>5</v>
      </c>
      <c r="F596" s="63"/>
      <c r="G596" s="64"/>
    </row>
    <row r="597" spans="1:7" ht="12.75" customHeight="1">
      <c r="A597" s="18">
        <v>1</v>
      </c>
      <c r="B597" s="286" t="s">
        <v>227</v>
      </c>
      <c r="C597" s="155">
        <v>1116.939254</v>
      </c>
      <c r="D597" s="155">
        <v>89.86000000000013</v>
      </c>
      <c r="E597" s="146">
        <f aca="true" t="shared" si="37" ref="E597:E629">D597/C597</f>
        <v>0.08045200280874015</v>
      </c>
      <c r="F597" s="141"/>
      <c r="G597" s="31"/>
    </row>
    <row r="598" spans="1:7" ht="12.75" customHeight="1">
      <c r="A598" s="18">
        <v>2</v>
      </c>
      <c r="B598" s="286" t="s">
        <v>228</v>
      </c>
      <c r="C598" s="155">
        <v>2176.3422444</v>
      </c>
      <c r="D598" s="155">
        <v>206.03999999999996</v>
      </c>
      <c r="E598" s="146">
        <f t="shared" si="37"/>
        <v>0.09467260975619372</v>
      </c>
      <c r="F598" s="141"/>
      <c r="G598" s="31"/>
    </row>
    <row r="599" spans="1:7" ht="12.75" customHeight="1">
      <c r="A599" s="18">
        <v>3</v>
      </c>
      <c r="B599" s="286" t="s">
        <v>229</v>
      </c>
      <c r="C599" s="155">
        <v>2382.3882276</v>
      </c>
      <c r="D599" s="155">
        <v>194.30999999999972</v>
      </c>
      <c r="E599" s="146">
        <f t="shared" si="37"/>
        <v>0.08156101417431287</v>
      </c>
      <c r="F599" s="141"/>
      <c r="G599" s="31"/>
    </row>
    <row r="600" spans="1:7" ht="12.75" customHeight="1">
      <c r="A600" s="18">
        <v>4</v>
      </c>
      <c r="B600" s="286" t="s">
        <v>230</v>
      </c>
      <c r="C600" s="155">
        <v>2710.2327320000004</v>
      </c>
      <c r="D600" s="155">
        <v>218.80999999999972</v>
      </c>
      <c r="E600" s="146">
        <f t="shared" si="37"/>
        <v>0.08073476399885783</v>
      </c>
      <c r="F600" s="141"/>
      <c r="G600" s="31"/>
    </row>
    <row r="601" spans="1:7" ht="12.75" customHeight="1">
      <c r="A601" s="18">
        <v>5</v>
      </c>
      <c r="B601" s="286" t="s">
        <v>231</v>
      </c>
      <c r="C601" s="155">
        <v>2039.886442</v>
      </c>
      <c r="D601" s="155">
        <v>166.90000000000032</v>
      </c>
      <c r="E601" s="146">
        <f t="shared" si="37"/>
        <v>0.08181827996090006</v>
      </c>
      <c r="F601" s="141"/>
      <c r="G601" s="31"/>
    </row>
    <row r="602" spans="1:7" ht="12.75" customHeight="1">
      <c r="A602" s="18">
        <v>6</v>
      </c>
      <c r="B602" s="286" t="s">
        <v>232</v>
      </c>
      <c r="C602" s="155">
        <v>2727.8488052000002</v>
      </c>
      <c r="D602" s="155">
        <v>221.23000000000025</v>
      </c>
      <c r="E602" s="146">
        <f t="shared" si="37"/>
        <v>0.08110053591616861</v>
      </c>
      <c r="F602" s="141"/>
      <c r="G602" s="31"/>
    </row>
    <row r="603" spans="1:7" ht="12.75" customHeight="1">
      <c r="A603" s="18">
        <v>7</v>
      </c>
      <c r="B603" s="286" t="s">
        <v>233</v>
      </c>
      <c r="C603" s="155">
        <v>2089.24109</v>
      </c>
      <c r="D603" s="155">
        <v>169.69999999999993</v>
      </c>
      <c r="E603" s="146">
        <f t="shared" si="37"/>
        <v>0.08122566649309004</v>
      </c>
      <c r="F603" s="141"/>
      <c r="G603" s="31"/>
    </row>
    <row r="604" spans="1:7" ht="12.75" customHeight="1">
      <c r="A604" s="18">
        <v>8</v>
      </c>
      <c r="B604" s="286" t="s">
        <v>234</v>
      </c>
      <c r="C604" s="155">
        <v>3028.4032024</v>
      </c>
      <c r="D604" s="155">
        <v>260.23</v>
      </c>
      <c r="E604" s="146">
        <f t="shared" si="37"/>
        <v>0.08592977308760226</v>
      </c>
      <c r="F604" s="141"/>
      <c r="G604" s="31"/>
    </row>
    <row r="605" spans="1:7" ht="12.75" customHeight="1">
      <c r="A605" s="18">
        <v>9</v>
      </c>
      <c r="B605" s="286" t="s">
        <v>235</v>
      </c>
      <c r="C605" s="155">
        <v>1387.51747</v>
      </c>
      <c r="D605" s="155">
        <v>119.35000000000002</v>
      </c>
      <c r="E605" s="146">
        <f t="shared" si="37"/>
        <v>0.08601693497956463</v>
      </c>
      <c r="F605" s="141"/>
      <c r="G605" s="31"/>
    </row>
    <row r="606" spans="1:7" ht="12.75" customHeight="1">
      <c r="A606" s="18">
        <v>10</v>
      </c>
      <c r="B606" s="286" t="s">
        <v>236</v>
      </c>
      <c r="C606" s="155">
        <v>1080.680326</v>
      </c>
      <c r="D606" s="155">
        <v>86.78999999999996</v>
      </c>
      <c r="E606" s="146">
        <f t="shared" si="37"/>
        <v>0.08031052098564805</v>
      </c>
      <c r="F606" s="141"/>
      <c r="G606" s="31"/>
    </row>
    <row r="607" spans="1:7" ht="12.75" customHeight="1">
      <c r="A607" s="18">
        <v>11</v>
      </c>
      <c r="B607" s="286" t="s">
        <v>237</v>
      </c>
      <c r="C607" s="155">
        <v>2527.1326572</v>
      </c>
      <c r="D607" s="155">
        <v>201.03999999999962</v>
      </c>
      <c r="E607" s="146">
        <f t="shared" si="37"/>
        <v>0.07955261051580369</v>
      </c>
      <c r="F607" s="141"/>
      <c r="G607" s="31"/>
    </row>
    <row r="608" spans="1:7" ht="12.75" customHeight="1">
      <c r="A608" s="18">
        <v>12</v>
      </c>
      <c r="B608" s="286" t="s">
        <v>238</v>
      </c>
      <c r="C608" s="155">
        <v>2384.423858</v>
      </c>
      <c r="D608" s="155">
        <v>190.93000000000006</v>
      </c>
      <c r="E608" s="146">
        <f t="shared" si="37"/>
        <v>0.08007385069538256</v>
      </c>
      <c r="F608" s="141"/>
      <c r="G608" s="31"/>
    </row>
    <row r="609" spans="1:7" ht="12.75" customHeight="1">
      <c r="A609" s="18">
        <v>13</v>
      </c>
      <c r="B609" s="286" t="s">
        <v>239</v>
      </c>
      <c r="C609" s="155">
        <v>2064.6174220000003</v>
      </c>
      <c r="D609" s="155">
        <v>170.47000000000003</v>
      </c>
      <c r="E609" s="146">
        <f t="shared" si="37"/>
        <v>0.0825673551833469</v>
      </c>
      <c r="F609" s="141"/>
      <c r="G609" s="31"/>
    </row>
    <row r="610" spans="1:7" ht="12.75" customHeight="1">
      <c r="A610" s="18">
        <v>14</v>
      </c>
      <c r="B610" s="286" t="s">
        <v>240</v>
      </c>
      <c r="C610" s="155">
        <v>1541.8377248</v>
      </c>
      <c r="D610" s="155">
        <v>126.17000000000007</v>
      </c>
      <c r="E610" s="146">
        <f t="shared" si="37"/>
        <v>0.08183092031709514</v>
      </c>
      <c r="F610" s="141"/>
      <c r="G610" s="31"/>
    </row>
    <row r="611" spans="1:7" ht="12.75" customHeight="1">
      <c r="A611" s="18">
        <v>15</v>
      </c>
      <c r="B611" s="286" t="s">
        <v>241</v>
      </c>
      <c r="C611" s="155">
        <v>547.8533520000001</v>
      </c>
      <c r="D611" s="155">
        <v>46.660000000000025</v>
      </c>
      <c r="E611" s="146">
        <f t="shared" si="37"/>
        <v>0.08516877706353801</v>
      </c>
      <c r="F611" s="141"/>
      <c r="G611" s="31"/>
    </row>
    <row r="612" spans="1:7" ht="12.75" customHeight="1">
      <c r="A612" s="18">
        <v>16</v>
      </c>
      <c r="B612" s="286" t="s">
        <v>242</v>
      </c>
      <c r="C612" s="155">
        <v>702.898458</v>
      </c>
      <c r="D612" s="155">
        <v>57.52000000000004</v>
      </c>
      <c r="E612" s="146">
        <f t="shared" si="37"/>
        <v>0.08183258811474023</v>
      </c>
      <c r="F612" s="141"/>
      <c r="G612" s="31"/>
    </row>
    <row r="613" spans="1:7" ht="12.75" customHeight="1">
      <c r="A613" s="18">
        <v>17</v>
      </c>
      <c r="B613" s="286" t="s">
        <v>243</v>
      </c>
      <c r="C613" s="155">
        <v>2357.388484</v>
      </c>
      <c r="D613" s="155">
        <v>181.30999999999995</v>
      </c>
      <c r="E613" s="146">
        <f t="shared" si="37"/>
        <v>0.07691137936347021</v>
      </c>
      <c r="F613" s="141"/>
      <c r="G613" s="31"/>
    </row>
    <row r="614" spans="1:8" ht="12.75" customHeight="1">
      <c r="A614" s="18">
        <v>18</v>
      </c>
      <c r="B614" s="286" t="s">
        <v>244</v>
      </c>
      <c r="C614" s="155">
        <v>1442.118644</v>
      </c>
      <c r="D614" s="155">
        <v>112.5899999999998</v>
      </c>
      <c r="E614" s="146">
        <f t="shared" si="37"/>
        <v>0.07807263325277404</v>
      </c>
      <c r="F614" s="141"/>
      <c r="G614" s="31"/>
      <c r="H614" s="10" t="s">
        <v>12</v>
      </c>
    </row>
    <row r="615" spans="1:7" ht="12.75" customHeight="1">
      <c r="A615" s="18">
        <v>19</v>
      </c>
      <c r="B615" s="286" t="s">
        <v>245</v>
      </c>
      <c r="C615" s="155">
        <v>3564.3242360000004</v>
      </c>
      <c r="D615" s="155">
        <v>278.15999999999985</v>
      </c>
      <c r="E615" s="146">
        <f t="shared" si="37"/>
        <v>0.07804003833056444</v>
      </c>
      <c r="F615" s="141"/>
      <c r="G615" s="31"/>
    </row>
    <row r="616" spans="1:7" ht="12.75" customHeight="1">
      <c r="A616" s="18">
        <v>20</v>
      </c>
      <c r="B616" s="286" t="s">
        <v>246</v>
      </c>
      <c r="C616" s="155">
        <v>1502.7551720000001</v>
      </c>
      <c r="D616" s="155">
        <v>121.73000000000013</v>
      </c>
      <c r="E616" s="146">
        <f t="shared" si="37"/>
        <v>0.08100454569588407</v>
      </c>
      <c r="F616" s="141"/>
      <c r="G616" s="31"/>
    </row>
    <row r="617" spans="1:7" ht="12.75" customHeight="1">
      <c r="A617" s="18">
        <v>21</v>
      </c>
      <c r="B617" s="286" t="s">
        <v>247</v>
      </c>
      <c r="C617" s="155">
        <v>2617.5637619999998</v>
      </c>
      <c r="D617" s="155">
        <v>212.50999999999954</v>
      </c>
      <c r="E617" s="146">
        <f t="shared" si="37"/>
        <v>0.08118617895199894</v>
      </c>
      <c r="F617" s="141"/>
      <c r="G617" s="31"/>
    </row>
    <row r="618" spans="1:7" ht="12.75" customHeight="1">
      <c r="A618" s="18">
        <v>22</v>
      </c>
      <c r="B618" s="286" t="s">
        <v>248</v>
      </c>
      <c r="C618" s="155">
        <v>1533.806076</v>
      </c>
      <c r="D618" s="155">
        <v>114.45999999999992</v>
      </c>
      <c r="E618" s="146">
        <f t="shared" si="37"/>
        <v>0.07462481847672633</v>
      </c>
      <c r="F618" s="141"/>
      <c r="G618" s="31"/>
    </row>
    <row r="619" spans="1:7" ht="12.75" customHeight="1">
      <c r="A619" s="18">
        <v>23</v>
      </c>
      <c r="B619" s="286" t="s">
        <v>249</v>
      </c>
      <c r="C619" s="155">
        <v>2773.346798</v>
      </c>
      <c r="D619" s="155">
        <v>240.94999999999982</v>
      </c>
      <c r="E619" s="146">
        <f t="shared" si="37"/>
        <v>0.0868805878059538</v>
      </c>
      <c r="F619" s="141"/>
      <c r="G619" s="31"/>
    </row>
    <row r="620" spans="1:7" ht="12.75" customHeight="1">
      <c r="A620" s="18">
        <v>24</v>
      </c>
      <c r="B620" s="286" t="s">
        <v>250</v>
      </c>
      <c r="C620" s="155">
        <v>2654.965478</v>
      </c>
      <c r="D620" s="155">
        <v>226.15999999999985</v>
      </c>
      <c r="E620" s="146">
        <f t="shared" si="37"/>
        <v>0.08518378181337688</v>
      </c>
      <c r="F620" s="141"/>
      <c r="G620" s="31"/>
    </row>
    <row r="621" spans="1:7" ht="12.75" customHeight="1">
      <c r="A621" s="18">
        <v>25</v>
      </c>
      <c r="B621" s="286" t="s">
        <v>251</v>
      </c>
      <c r="C621" s="155">
        <v>1556.695006</v>
      </c>
      <c r="D621" s="155">
        <v>129.54000000000008</v>
      </c>
      <c r="E621" s="146">
        <f t="shared" si="37"/>
        <v>0.08321475915366307</v>
      </c>
      <c r="F621" s="141"/>
      <c r="G621" s="31"/>
    </row>
    <row r="622" spans="1:7" ht="12.75" customHeight="1">
      <c r="A622" s="18">
        <v>26</v>
      </c>
      <c r="B622" s="286" t="s">
        <v>252</v>
      </c>
      <c r="C622" s="155">
        <v>3606.8877208</v>
      </c>
      <c r="D622" s="155">
        <v>266.1800000000003</v>
      </c>
      <c r="E622" s="146">
        <f t="shared" si="37"/>
        <v>0.07379769502250048</v>
      </c>
      <c r="F622" s="141"/>
      <c r="G622" s="31"/>
    </row>
    <row r="623" spans="1:7" ht="12.75" customHeight="1">
      <c r="A623" s="18">
        <v>27</v>
      </c>
      <c r="B623" s="286" t="s">
        <v>253</v>
      </c>
      <c r="C623" s="155">
        <v>2118.3241835999997</v>
      </c>
      <c r="D623" s="155">
        <v>181.9599999999997</v>
      </c>
      <c r="E623" s="146">
        <f t="shared" si="37"/>
        <v>0.08589808935229479</v>
      </c>
      <c r="F623" s="141"/>
      <c r="G623" s="31"/>
    </row>
    <row r="624" spans="1:7" ht="12.75" customHeight="1">
      <c r="A624" s="18">
        <v>28</v>
      </c>
      <c r="B624" s="286" t="s">
        <v>254</v>
      </c>
      <c r="C624" s="155">
        <v>3232.0374151999995</v>
      </c>
      <c r="D624" s="155">
        <v>257.00999999999976</v>
      </c>
      <c r="E624" s="146">
        <f t="shared" si="37"/>
        <v>0.07951950023576565</v>
      </c>
      <c r="F624" s="141"/>
      <c r="G624" s="31"/>
    </row>
    <row r="625" spans="1:7" ht="12.75" customHeight="1">
      <c r="A625" s="18">
        <v>29</v>
      </c>
      <c r="B625" s="286" t="s">
        <v>255</v>
      </c>
      <c r="C625" s="155">
        <v>1732.7511095999998</v>
      </c>
      <c r="D625" s="155">
        <v>126.88999999999987</v>
      </c>
      <c r="E625" s="146">
        <f t="shared" si="37"/>
        <v>0.07323036718717903</v>
      </c>
      <c r="F625" s="141"/>
      <c r="G625" s="31"/>
    </row>
    <row r="626" spans="1:7" ht="12.75" customHeight="1">
      <c r="A626" s="18">
        <v>30</v>
      </c>
      <c r="B626" s="286" t="s">
        <v>256</v>
      </c>
      <c r="C626" s="155">
        <v>4455.5890844000005</v>
      </c>
      <c r="D626" s="155">
        <v>365.9200000000005</v>
      </c>
      <c r="E626" s="146">
        <f t="shared" si="37"/>
        <v>0.08212606527858844</v>
      </c>
      <c r="F626" s="141"/>
      <c r="G626" s="31" t="s">
        <v>12</v>
      </c>
    </row>
    <row r="627" spans="1:7" ht="12.75" customHeight="1">
      <c r="A627" s="18">
        <v>31</v>
      </c>
      <c r="B627" s="286" t="s">
        <v>257</v>
      </c>
      <c r="C627" s="155">
        <v>4344.531384</v>
      </c>
      <c r="D627" s="155">
        <v>337.20999999999935</v>
      </c>
      <c r="E627" s="146">
        <f t="shared" si="37"/>
        <v>0.07761711682918743</v>
      </c>
      <c r="F627" s="141"/>
      <c r="G627" s="31" t="s">
        <v>12</v>
      </c>
    </row>
    <row r="628" spans="1:7" ht="12.75" customHeight="1">
      <c r="A628" s="18">
        <v>32</v>
      </c>
      <c r="B628" s="286" t="s">
        <v>258</v>
      </c>
      <c r="C628" s="155">
        <v>2612.9575320000004</v>
      </c>
      <c r="D628" s="155">
        <v>209.10000000000014</v>
      </c>
      <c r="E628" s="146">
        <f t="shared" si="37"/>
        <v>0.08002426271350517</v>
      </c>
      <c r="F628" s="141"/>
      <c r="G628" s="31"/>
    </row>
    <row r="629" spans="1:7" ht="12.75" customHeight="1">
      <c r="A629" s="34"/>
      <c r="B629" s="1" t="s">
        <v>27</v>
      </c>
      <c r="C629" s="156">
        <v>72614.2853512</v>
      </c>
      <c r="D629" s="156">
        <v>5887.689999999991</v>
      </c>
      <c r="E629" s="145">
        <f t="shared" si="37"/>
        <v>0.08108170412370096</v>
      </c>
      <c r="F629" s="42"/>
      <c r="G629" s="31"/>
    </row>
    <row r="630" spans="1:7" ht="24.75" customHeight="1">
      <c r="A630" s="47" t="s">
        <v>178</v>
      </c>
      <c r="B630" s="48"/>
      <c r="C630" s="48"/>
      <c r="D630" s="48"/>
      <c r="E630" s="48"/>
      <c r="F630" s="48"/>
      <c r="G630" s="48"/>
    </row>
    <row r="631" ht="21" customHeight="1">
      <c r="E631" s="59" t="s">
        <v>120</v>
      </c>
    </row>
    <row r="632" spans="1:6" ht="28.5">
      <c r="A632" s="49" t="s">
        <v>39</v>
      </c>
      <c r="B632" s="49" t="s">
        <v>179</v>
      </c>
      <c r="C632" s="49" t="s">
        <v>54</v>
      </c>
      <c r="D632" s="68" t="s">
        <v>42</v>
      </c>
      <c r="E632" s="49" t="s">
        <v>43</v>
      </c>
      <c r="F632" s="266"/>
    </row>
    <row r="633" spans="1:6" ht="14.25">
      <c r="A633" s="69">
        <f>C629</f>
        <v>72614.2853512</v>
      </c>
      <c r="B633" s="69">
        <f>D671</f>
        <v>521.97</v>
      </c>
      <c r="C633" s="69">
        <f>E671</f>
        <v>76294.77999999998</v>
      </c>
      <c r="D633" s="69">
        <f>B633+C633</f>
        <v>76816.74999999999</v>
      </c>
      <c r="E633" s="71">
        <f>D633/A633</f>
        <v>1.0578738002925279</v>
      </c>
      <c r="F633" s="56"/>
    </row>
    <row r="634" spans="1:7" ht="14.25">
      <c r="A634" s="93"/>
      <c r="B634" s="73"/>
      <c r="C634" s="74"/>
      <c r="D634" s="74"/>
      <c r="E634" s="75"/>
      <c r="F634" s="76"/>
      <c r="G634" s="77"/>
    </row>
    <row r="635" spans="1:7" ht="14.25">
      <c r="A635" s="9" t="s">
        <v>180</v>
      </c>
      <c r="B635" s="48"/>
      <c r="C635" s="58"/>
      <c r="D635" s="48"/>
      <c r="E635" s="48"/>
      <c r="F635" s="48"/>
      <c r="G635" s="48"/>
    </row>
    <row r="636" spans="1:7" ht="14.25">
      <c r="A636" s="48"/>
      <c r="B636" s="48"/>
      <c r="C636" s="48"/>
      <c r="D636" s="48"/>
      <c r="E636" s="48"/>
      <c r="F636" s="48"/>
      <c r="G636" s="59" t="s">
        <v>120</v>
      </c>
    </row>
    <row r="637" spans="1:7" ht="62.25" customHeight="1">
      <c r="A637" s="60" t="s">
        <v>37</v>
      </c>
      <c r="B637" s="60" t="s">
        <v>38</v>
      </c>
      <c r="C637" s="61" t="s">
        <v>181</v>
      </c>
      <c r="D637" s="61" t="s">
        <v>182</v>
      </c>
      <c r="E637" s="61" t="s">
        <v>55</v>
      </c>
      <c r="F637" s="61" t="s">
        <v>56</v>
      </c>
      <c r="G637" s="88" t="s">
        <v>57</v>
      </c>
    </row>
    <row r="638" spans="1:7" ht="13.5" customHeight="1">
      <c r="A638" s="60">
        <v>1</v>
      </c>
      <c r="B638" s="60">
        <v>2</v>
      </c>
      <c r="C638" s="61">
        <v>3</v>
      </c>
      <c r="D638" s="61">
        <v>4</v>
      </c>
      <c r="E638" s="61">
        <v>5</v>
      </c>
      <c r="F638" s="61">
        <v>6</v>
      </c>
      <c r="G638" s="88">
        <v>7</v>
      </c>
    </row>
    <row r="639" spans="1:7" ht="12.75" customHeight="1">
      <c r="A639" s="18">
        <v>1</v>
      </c>
      <c r="B639" s="286" t="s">
        <v>227</v>
      </c>
      <c r="C639" s="155">
        <v>1116.939254</v>
      </c>
      <c r="D639" s="155">
        <v>7.67</v>
      </c>
      <c r="E639" s="155">
        <v>1173.18</v>
      </c>
      <c r="F639" s="150">
        <f aca="true" t="shared" si="38" ref="F639:F671">D639+E639</f>
        <v>1180.8500000000001</v>
      </c>
      <c r="G639" s="157">
        <f aca="true" t="shared" si="39" ref="G639:G671">F639/C639</f>
        <v>1.0572195361306553</v>
      </c>
    </row>
    <row r="640" spans="1:7" ht="12.75" customHeight="1">
      <c r="A640" s="18">
        <v>2</v>
      </c>
      <c r="B640" s="286" t="s">
        <v>228</v>
      </c>
      <c r="C640" s="155">
        <v>2176.3422444</v>
      </c>
      <c r="D640" s="155">
        <v>17.43</v>
      </c>
      <c r="E640" s="155">
        <v>2307.26</v>
      </c>
      <c r="F640" s="150">
        <f t="shared" si="38"/>
        <v>2324.69</v>
      </c>
      <c r="G640" s="157">
        <f t="shared" si="39"/>
        <v>1.0681637991367017</v>
      </c>
    </row>
    <row r="641" spans="1:7" ht="12.75" customHeight="1">
      <c r="A641" s="18">
        <v>3</v>
      </c>
      <c r="B641" s="286" t="s">
        <v>229</v>
      </c>
      <c r="C641" s="155">
        <v>2382.3882276</v>
      </c>
      <c r="D641" s="155">
        <v>17.19</v>
      </c>
      <c r="E641" s="155">
        <v>2505.2</v>
      </c>
      <c r="F641" s="150">
        <f t="shared" si="38"/>
        <v>2522.39</v>
      </c>
      <c r="G641" s="157">
        <f t="shared" si="39"/>
        <v>1.058765305661805</v>
      </c>
    </row>
    <row r="642" spans="1:7" ht="12.75" customHeight="1">
      <c r="A642" s="18">
        <v>4</v>
      </c>
      <c r="B642" s="286" t="s">
        <v>230</v>
      </c>
      <c r="C642" s="155">
        <v>2710.2327320000004</v>
      </c>
      <c r="D642" s="155">
        <v>18.58</v>
      </c>
      <c r="E642" s="155">
        <v>2846.43</v>
      </c>
      <c r="F642" s="150">
        <f t="shared" si="38"/>
        <v>2865.0099999999998</v>
      </c>
      <c r="G642" s="157">
        <f t="shared" si="39"/>
        <v>1.0571084786086922</v>
      </c>
    </row>
    <row r="643" spans="1:7" ht="12.75" customHeight="1">
      <c r="A643" s="18">
        <v>5</v>
      </c>
      <c r="B643" s="286" t="s">
        <v>231</v>
      </c>
      <c r="C643" s="155">
        <v>2039.886442</v>
      </c>
      <c r="D643" s="155">
        <v>14.780000000000001</v>
      </c>
      <c r="E643" s="155">
        <v>2140.33</v>
      </c>
      <c r="F643" s="150">
        <f t="shared" si="38"/>
        <v>2155.11</v>
      </c>
      <c r="G643" s="157">
        <f t="shared" si="39"/>
        <v>1.056485280566417</v>
      </c>
    </row>
    <row r="644" spans="1:7" ht="12.75" customHeight="1">
      <c r="A644" s="18">
        <v>6</v>
      </c>
      <c r="B644" s="286" t="s">
        <v>232</v>
      </c>
      <c r="C644" s="155">
        <v>2727.8488052000002</v>
      </c>
      <c r="D644" s="155">
        <v>19.86</v>
      </c>
      <c r="E644" s="155">
        <v>2863.33</v>
      </c>
      <c r="F644" s="150">
        <f t="shared" si="38"/>
        <v>2883.19</v>
      </c>
      <c r="G644" s="157">
        <f t="shared" si="39"/>
        <v>1.0569464093845224</v>
      </c>
    </row>
    <row r="645" spans="1:7" ht="12.75" customHeight="1">
      <c r="A645" s="18">
        <v>7</v>
      </c>
      <c r="B645" s="286" t="s">
        <v>233</v>
      </c>
      <c r="C645" s="155">
        <v>2089.24109</v>
      </c>
      <c r="D645" s="155">
        <v>15.65</v>
      </c>
      <c r="E645" s="155">
        <v>2191.77</v>
      </c>
      <c r="F645" s="150">
        <f t="shared" si="38"/>
        <v>2207.42</v>
      </c>
      <c r="G645" s="157">
        <f t="shared" si="39"/>
        <v>1.0565654727765286</v>
      </c>
    </row>
    <row r="646" spans="1:7" ht="12.75" customHeight="1">
      <c r="A646" s="18">
        <v>8</v>
      </c>
      <c r="B646" s="286" t="s">
        <v>234</v>
      </c>
      <c r="C646" s="155">
        <v>3028.4032024</v>
      </c>
      <c r="D646" s="155">
        <v>24.05</v>
      </c>
      <c r="E646" s="155">
        <v>3192.1400000000003</v>
      </c>
      <c r="F646" s="150">
        <f t="shared" si="38"/>
        <v>3216.1900000000005</v>
      </c>
      <c r="G646" s="157">
        <f t="shared" si="39"/>
        <v>1.0620085190278428</v>
      </c>
    </row>
    <row r="647" spans="1:7" ht="12.75" customHeight="1">
      <c r="A647" s="18">
        <v>9</v>
      </c>
      <c r="B647" s="286" t="s">
        <v>235</v>
      </c>
      <c r="C647" s="155">
        <v>1387.51747</v>
      </c>
      <c r="D647" s="155">
        <v>10.37</v>
      </c>
      <c r="E647" s="155">
        <v>1468.2</v>
      </c>
      <c r="F647" s="150">
        <f t="shared" si="38"/>
        <v>1478.57</v>
      </c>
      <c r="G647" s="157">
        <f t="shared" si="39"/>
        <v>1.065622618791243</v>
      </c>
    </row>
    <row r="648" spans="1:7" ht="12.75" customHeight="1">
      <c r="A648" s="18">
        <v>10</v>
      </c>
      <c r="B648" s="286" t="s">
        <v>236</v>
      </c>
      <c r="C648" s="155">
        <v>1080.680326</v>
      </c>
      <c r="D648" s="155">
        <v>7.37</v>
      </c>
      <c r="E648" s="155">
        <v>1134.55</v>
      </c>
      <c r="F648" s="150">
        <f t="shared" si="38"/>
        <v>1141.9199999999998</v>
      </c>
      <c r="G648" s="157">
        <f t="shared" si="39"/>
        <v>1.0566677050804383</v>
      </c>
    </row>
    <row r="649" spans="1:7" ht="12.75" customHeight="1">
      <c r="A649" s="18">
        <v>11</v>
      </c>
      <c r="B649" s="286" t="s">
        <v>237</v>
      </c>
      <c r="C649" s="155">
        <v>2527.1326572</v>
      </c>
      <c r="D649" s="155">
        <v>18.41</v>
      </c>
      <c r="E649" s="155">
        <v>2643.45</v>
      </c>
      <c r="F649" s="150">
        <f t="shared" si="38"/>
        <v>2661.8599999999997</v>
      </c>
      <c r="G649" s="157">
        <f t="shared" si="39"/>
        <v>1.0533123349960087</v>
      </c>
    </row>
    <row r="650" spans="1:7" ht="12.75" customHeight="1">
      <c r="A650" s="18">
        <v>12</v>
      </c>
      <c r="B650" s="286" t="s">
        <v>238</v>
      </c>
      <c r="C650" s="155">
        <v>2384.423858</v>
      </c>
      <c r="D650" s="155">
        <v>16.43</v>
      </c>
      <c r="E650" s="155">
        <v>2505.3</v>
      </c>
      <c r="F650" s="150">
        <f t="shared" si="38"/>
        <v>2521.73</v>
      </c>
      <c r="G650" s="157">
        <f t="shared" si="39"/>
        <v>1.0575846200914838</v>
      </c>
    </row>
    <row r="651" spans="1:7" ht="12.75" customHeight="1">
      <c r="A651" s="18">
        <v>13</v>
      </c>
      <c r="B651" s="286" t="s">
        <v>239</v>
      </c>
      <c r="C651" s="155">
        <v>2064.6174220000003</v>
      </c>
      <c r="D651" s="155">
        <v>14.620000000000001</v>
      </c>
      <c r="E651" s="155">
        <v>2174.2799999999997</v>
      </c>
      <c r="F651" s="150">
        <f t="shared" si="38"/>
        <v>2188.8999999999996</v>
      </c>
      <c r="G651" s="157">
        <f t="shared" si="39"/>
        <v>1.0601964202547542</v>
      </c>
    </row>
    <row r="652" spans="1:7" ht="12.75" customHeight="1">
      <c r="A652" s="18">
        <v>14</v>
      </c>
      <c r="B652" s="286" t="s">
        <v>240</v>
      </c>
      <c r="C652" s="155">
        <v>1541.8377248</v>
      </c>
      <c r="D652" s="155">
        <v>11.629999999999999</v>
      </c>
      <c r="E652" s="155">
        <v>1618.18</v>
      </c>
      <c r="F652" s="150">
        <f t="shared" si="38"/>
        <v>1629.8100000000002</v>
      </c>
      <c r="G652" s="157">
        <f t="shared" si="39"/>
        <v>1.057056766600656</v>
      </c>
    </row>
    <row r="653" spans="1:7" ht="12.75" customHeight="1">
      <c r="A653" s="18">
        <v>15</v>
      </c>
      <c r="B653" s="286" t="s">
        <v>241</v>
      </c>
      <c r="C653" s="155">
        <v>547.8533520000001</v>
      </c>
      <c r="D653" s="155">
        <v>4.029999999999999</v>
      </c>
      <c r="E653" s="155">
        <v>578.87</v>
      </c>
      <c r="F653" s="150">
        <f t="shared" si="38"/>
        <v>582.9</v>
      </c>
      <c r="G653" s="157">
        <f t="shared" si="39"/>
        <v>1.063970856200949</v>
      </c>
    </row>
    <row r="654" spans="1:7" ht="12.75" customHeight="1">
      <c r="A654" s="18">
        <v>16</v>
      </c>
      <c r="B654" s="286" t="s">
        <v>242</v>
      </c>
      <c r="C654" s="155">
        <v>702.898458</v>
      </c>
      <c r="D654" s="155">
        <v>4.890000000000001</v>
      </c>
      <c r="E654" s="155">
        <v>739.14</v>
      </c>
      <c r="F654" s="150">
        <f t="shared" si="38"/>
        <v>744.03</v>
      </c>
      <c r="G654" s="157">
        <f t="shared" si="39"/>
        <v>1.0585170468534446</v>
      </c>
    </row>
    <row r="655" spans="1:7" ht="12.75" customHeight="1">
      <c r="A655" s="18">
        <v>17</v>
      </c>
      <c r="B655" s="286" t="s">
        <v>243</v>
      </c>
      <c r="C655" s="155">
        <v>2357.388484</v>
      </c>
      <c r="D655" s="155">
        <v>15.42</v>
      </c>
      <c r="E655" s="155">
        <v>2466.33</v>
      </c>
      <c r="F655" s="150">
        <f t="shared" si="38"/>
        <v>2481.75</v>
      </c>
      <c r="G655" s="157">
        <f t="shared" si="39"/>
        <v>1.052753933789048</v>
      </c>
    </row>
    <row r="656" spans="1:7" ht="12.75" customHeight="1">
      <c r="A656" s="18">
        <v>18</v>
      </c>
      <c r="B656" s="286" t="s">
        <v>244</v>
      </c>
      <c r="C656" s="155">
        <v>1442.118644</v>
      </c>
      <c r="D656" s="155">
        <v>9.75</v>
      </c>
      <c r="E656" s="155">
        <v>1512.87</v>
      </c>
      <c r="F656" s="150">
        <f t="shared" si="38"/>
        <v>1522.62</v>
      </c>
      <c r="G656" s="157">
        <f t="shared" si="39"/>
        <v>1.0558215902241674</v>
      </c>
    </row>
    <row r="657" spans="1:7" ht="12.75" customHeight="1">
      <c r="A657" s="18">
        <v>19</v>
      </c>
      <c r="B657" s="286" t="s">
        <v>245</v>
      </c>
      <c r="C657" s="155">
        <v>3564.3242360000004</v>
      </c>
      <c r="D657" s="155">
        <v>25.990000000000002</v>
      </c>
      <c r="E657" s="155">
        <v>3743.5299999999997</v>
      </c>
      <c r="F657" s="150">
        <f t="shared" si="38"/>
        <v>3769.5199999999995</v>
      </c>
      <c r="G657" s="157">
        <f t="shared" si="39"/>
        <v>1.057569331635855</v>
      </c>
    </row>
    <row r="658" spans="1:7" ht="12.75" customHeight="1">
      <c r="A658" s="18">
        <v>20</v>
      </c>
      <c r="B658" s="286" t="s">
        <v>246</v>
      </c>
      <c r="C658" s="155">
        <v>1502.7551720000001</v>
      </c>
      <c r="D658" s="155">
        <v>10.49</v>
      </c>
      <c r="E658" s="155">
        <v>1580.66</v>
      </c>
      <c r="F658" s="150">
        <f t="shared" si="38"/>
        <v>1591.15</v>
      </c>
      <c r="G658" s="157">
        <f t="shared" si="39"/>
        <v>1.0588218424710902</v>
      </c>
    </row>
    <row r="659" spans="1:7" ht="12.75" customHeight="1">
      <c r="A659" s="18">
        <v>21</v>
      </c>
      <c r="B659" s="286" t="s">
        <v>247</v>
      </c>
      <c r="C659" s="155">
        <v>2617.5637619999998</v>
      </c>
      <c r="D659" s="155">
        <v>18.24</v>
      </c>
      <c r="E659" s="155">
        <v>2752.8999999999996</v>
      </c>
      <c r="F659" s="150">
        <f t="shared" si="38"/>
        <v>2771.1399999999994</v>
      </c>
      <c r="G659" s="157">
        <f t="shared" si="39"/>
        <v>1.0586714410665041</v>
      </c>
    </row>
    <row r="660" spans="1:7" ht="12.75" customHeight="1">
      <c r="A660" s="18">
        <v>22</v>
      </c>
      <c r="B660" s="286" t="s">
        <v>248</v>
      </c>
      <c r="C660" s="155">
        <v>1533.806076</v>
      </c>
      <c r="D660" s="155">
        <v>10.07</v>
      </c>
      <c r="E660" s="155">
        <v>1605.31</v>
      </c>
      <c r="F660" s="150">
        <f aca="true" t="shared" si="40" ref="F660:F670">D660+E660</f>
        <v>1615.3799999999999</v>
      </c>
      <c r="G660" s="157">
        <f aca="true" t="shared" si="41" ref="G660:G670">F660/C660</f>
        <v>1.0531839880389153</v>
      </c>
    </row>
    <row r="661" spans="1:7" ht="12.75" customHeight="1">
      <c r="A661" s="18">
        <v>23</v>
      </c>
      <c r="B661" s="286" t="s">
        <v>249</v>
      </c>
      <c r="C661" s="155">
        <v>2773.346798</v>
      </c>
      <c r="D661" s="155">
        <v>21.83</v>
      </c>
      <c r="E661" s="155">
        <v>2932.1899999999996</v>
      </c>
      <c r="F661" s="150">
        <f t="shared" si="40"/>
        <v>2954.0199999999995</v>
      </c>
      <c r="G661" s="157">
        <f t="shared" si="41"/>
        <v>1.0651462709713375</v>
      </c>
    </row>
    <row r="662" spans="1:7" ht="12.75" customHeight="1">
      <c r="A662" s="18">
        <v>24</v>
      </c>
      <c r="B662" s="286" t="s">
        <v>250</v>
      </c>
      <c r="C662" s="155">
        <v>2654.965478</v>
      </c>
      <c r="D662" s="155">
        <v>19.18</v>
      </c>
      <c r="E662" s="155">
        <v>2800.9399999999996</v>
      </c>
      <c r="F662" s="150">
        <f t="shared" si="40"/>
        <v>2820.1199999999994</v>
      </c>
      <c r="G662" s="157">
        <f t="shared" si="41"/>
        <v>1.0622059018727472</v>
      </c>
    </row>
    <row r="663" spans="1:7" ht="12.75" customHeight="1">
      <c r="A663" s="18">
        <v>25</v>
      </c>
      <c r="B663" s="286" t="s">
        <v>251</v>
      </c>
      <c r="C663" s="155">
        <v>1556.695006</v>
      </c>
      <c r="D663" s="155">
        <v>11.02</v>
      </c>
      <c r="E663" s="155">
        <v>1639.41</v>
      </c>
      <c r="F663" s="150">
        <f t="shared" si="40"/>
        <v>1650.43</v>
      </c>
      <c r="G663" s="157">
        <f t="shared" si="41"/>
        <v>1.0602141033656018</v>
      </c>
    </row>
    <row r="664" spans="1:7" ht="12.75" customHeight="1">
      <c r="A664" s="18">
        <v>26</v>
      </c>
      <c r="B664" s="286" t="s">
        <v>252</v>
      </c>
      <c r="C664" s="155">
        <v>3606.8877208</v>
      </c>
      <c r="D664" s="155">
        <v>24.75</v>
      </c>
      <c r="E664" s="155">
        <v>3772.66</v>
      </c>
      <c r="F664" s="150">
        <f t="shared" si="40"/>
        <v>3797.41</v>
      </c>
      <c r="G664" s="157">
        <f t="shared" si="41"/>
        <v>1.0528217937312843</v>
      </c>
    </row>
    <row r="665" spans="1:7" ht="12.75" customHeight="1">
      <c r="A665" s="18">
        <v>27</v>
      </c>
      <c r="B665" s="286" t="s">
        <v>253</v>
      </c>
      <c r="C665" s="155">
        <v>2118.3241835999997</v>
      </c>
      <c r="D665" s="155">
        <v>16.43</v>
      </c>
      <c r="E665" s="155">
        <v>2230.88</v>
      </c>
      <c r="F665" s="150">
        <f t="shared" si="40"/>
        <v>2247.31</v>
      </c>
      <c r="G665" s="157">
        <f t="shared" si="41"/>
        <v>1.0608904989135302</v>
      </c>
    </row>
    <row r="666" spans="1:7" ht="12.75" customHeight="1">
      <c r="A666" s="18">
        <v>28</v>
      </c>
      <c r="B666" s="286" t="s">
        <v>254</v>
      </c>
      <c r="C666" s="155">
        <v>3232.0374151999995</v>
      </c>
      <c r="D666" s="155">
        <v>22.279999999999998</v>
      </c>
      <c r="E666" s="155">
        <v>3388.0699999999997</v>
      </c>
      <c r="F666" s="150">
        <f t="shared" si="40"/>
        <v>3410.35</v>
      </c>
      <c r="G666" s="157">
        <f t="shared" si="41"/>
        <v>1.055170334341246</v>
      </c>
    </row>
    <row r="667" spans="1:7" ht="12.75" customHeight="1">
      <c r="A667" s="18">
        <v>29</v>
      </c>
      <c r="B667" s="286" t="s">
        <v>255</v>
      </c>
      <c r="C667" s="155">
        <v>1732.7511095999998</v>
      </c>
      <c r="D667" s="155">
        <v>12.06</v>
      </c>
      <c r="E667" s="155">
        <v>1810.56</v>
      </c>
      <c r="F667" s="150">
        <f t="shared" si="40"/>
        <v>1822.62</v>
      </c>
      <c r="G667" s="157">
        <f t="shared" si="41"/>
        <v>1.0518648580872911</v>
      </c>
    </row>
    <row r="668" spans="1:7" ht="12.75" customHeight="1">
      <c r="A668" s="18">
        <v>30</v>
      </c>
      <c r="B668" s="286" t="s">
        <v>256</v>
      </c>
      <c r="C668" s="155">
        <v>4455.5890844000005</v>
      </c>
      <c r="D668" s="155">
        <v>33.18</v>
      </c>
      <c r="E668" s="155">
        <v>4682.06</v>
      </c>
      <c r="F668" s="150">
        <f t="shared" si="40"/>
        <v>4715.240000000001</v>
      </c>
      <c r="G668" s="157">
        <f t="shared" si="41"/>
        <v>1.0582753280613546</v>
      </c>
    </row>
    <row r="669" spans="1:7" ht="12.75" customHeight="1">
      <c r="A669" s="18">
        <v>31</v>
      </c>
      <c r="B669" s="286" t="s">
        <v>257</v>
      </c>
      <c r="C669" s="155">
        <v>4344.531384</v>
      </c>
      <c r="D669" s="155">
        <v>28.68</v>
      </c>
      <c r="E669" s="155">
        <v>4548.94</v>
      </c>
      <c r="F669" s="150">
        <f t="shared" si="40"/>
        <v>4577.62</v>
      </c>
      <c r="G669" s="157">
        <f t="shared" si="41"/>
        <v>1.053651037453295</v>
      </c>
    </row>
    <row r="670" spans="1:7" ht="12.75" customHeight="1">
      <c r="A670" s="18">
        <v>32</v>
      </c>
      <c r="B670" s="286" t="s">
        <v>258</v>
      </c>
      <c r="C670" s="155">
        <v>2612.9575320000004</v>
      </c>
      <c r="D670" s="155">
        <v>19.64</v>
      </c>
      <c r="E670" s="155">
        <v>2745.8599999999997</v>
      </c>
      <c r="F670" s="150">
        <f t="shared" si="40"/>
        <v>2765.4999999999995</v>
      </c>
      <c r="G670" s="157">
        <f t="shared" si="41"/>
        <v>1.0583792373706282</v>
      </c>
    </row>
    <row r="671" spans="1:7" ht="12.75" customHeight="1">
      <c r="A671" s="34"/>
      <c r="B671" s="1" t="s">
        <v>27</v>
      </c>
      <c r="C671" s="156">
        <v>72614.2853512</v>
      </c>
      <c r="D671" s="156">
        <v>521.97</v>
      </c>
      <c r="E671" s="156">
        <v>76294.77999999998</v>
      </c>
      <c r="F671" s="149">
        <f t="shared" si="38"/>
        <v>76816.74999999999</v>
      </c>
      <c r="G671" s="28">
        <f t="shared" si="39"/>
        <v>1.0578738002925279</v>
      </c>
    </row>
    <row r="672" spans="1:7" ht="14.25" customHeight="1">
      <c r="A672" s="97"/>
      <c r="B672" s="73"/>
      <c r="C672" s="74"/>
      <c r="D672" s="74"/>
      <c r="E672" s="75"/>
      <c r="F672" s="76"/>
      <c r="G672" s="77"/>
    </row>
    <row r="673" spans="1:8" ht="14.25">
      <c r="A673" s="47" t="s">
        <v>58</v>
      </c>
      <c r="B673" s="48"/>
      <c r="C673" s="58"/>
      <c r="D673" s="48"/>
      <c r="E673" s="59" t="s">
        <v>120</v>
      </c>
      <c r="F673" s="48"/>
      <c r="G673" s="48"/>
      <c r="H673" s="48" t="s">
        <v>12</v>
      </c>
    </row>
    <row r="674" spans="1:8" ht="1.5" customHeight="1">
      <c r="A674" s="48"/>
      <c r="B674" s="48"/>
      <c r="C674" s="58"/>
      <c r="D674" s="48"/>
      <c r="E674" s="48"/>
      <c r="F674" s="48"/>
      <c r="G674" s="48"/>
      <c r="H674" s="48"/>
    </row>
    <row r="675" spans="1:5" ht="14.25">
      <c r="A675" s="125" t="s">
        <v>39</v>
      </c>
      <c r="B675" s="125" t="s">
        <v>137</v>
      </c>
      <c r="C675" s="125" t="s">
        <v>138</v>
      </c>
      <c r="D675" s="125" t="s">
        <v>48</v>
      </c>
      <c r="E675" s="125" t="s">
        <v>49</v>
      </c>
    </row>
    <row r="676" spans="1:5" ht="17.25" customHeight="1">
      <c r="A676" s="53">
        <f>C671</f>
        <v>72614.2853512</v>
      </c>
      <c r="B676" s="53">
        <f>F671</f>
        <v>76816.74999999999</v>
      </c>
      <c r="C676" s="35">
        <f>B676/A676</f>
        <v>1.0578738002925279</v>
      </c>
      <c r="D676" s="53">
        <f>D714</f>
        <v>70929.06</v>
      </c>
      <c r="E676" s="98">
        <f>D676/A676</f>
        <v>0.976792096168827</v>
      </c>
    </row>
    <row r="677" spans="1:5" ht="17.25" customHeight="1">
      <c r="A677" s="65"/>
      <c r="B677" s="65"/>
      <c r="C677" s="42"/>
      <c r="D677" s="65"/>
      <c r="E677" s="99"/>
    </row>
    <row r="678" ht="17.25" customHeight="1">
      <c r="A678" s="9" t="s">
        <v>183</v>
      </c>
    </row>
    <row r="679" spans="1:8" ht="15" customHeight="1">
      <c r="A679" s="48"/>
      <c r="B679" s="48"/>
      <c r="C679" s="48"/>
      <c r="D679" s="48"/>
      <c r="E679" s="59" t="s">
        <v>120</v>
      </c>
      <c r="F679" s="48"/>
      <c r="G679" s="48"/>
      <c r="H679" s="48"/>
    </row>
    <row r="680" spans="1:5" ht="42.75">
      <c r="A680" s="61" t="s">
        <v>37</v>
      </c>
      <c r="B680" s="61" t="s">
        <v>38</v>
      </c>
      <c r="C680" s="61" t="s">
        <v>184</v>
      </c>
      <c r="D680" s="61" t="s">
        <v>59</v>
      </c>
      <c r="E680" s="61" t="s">
        <v>60</v>
      </c>
    </row>
    <row r="681" spans="1:8" ht="15.75" customHeight="1">
      <c r="A681" s="90">
        <v>1</v>
      </c>
      <c r="B681" s="90">
        <v>2</v>
      </c>
      <c r="C681" s="90">
        <v>3</v>
      </c>
      <c r="D681" s="90">
        <v>4</v>
      </c>
      <c r="E681" s="90">
        <v>5</v>
      </c>
      <c r="F681" s="121"/>
      <c r="G681" s="48"/>
      <c r="H681" s="48"/>
    </row>
    <row r="682" spans="1:7" ht="12.75" customHeight="1">
      <c r="A682" s="18">
        <v>1</v>
      </c>
      <c r="B682" s="286" t="s">
        <v>227</v>
      </c>
      <c r="C682" s="155">
        <v>1116.939254</v>
      </c>
      <c r="D682" s="155">
        <v>1090.99</v>
      </c>
      <c r="E682" s="146">
        <f aca="true" t="shared" si="42" ref="E682:E714">D682/C682</f>
        <v>0.9767675333219152</v>
      </c>
      <c r="F682" s="141"/>
      <c r="G682" s="31"/>
    </row>
    <row r="683" spans="1:7" ht="12.75" customHeight="1">
      <c r="A683" s="18">
        <v>2</v>
      </c>
      <c r="B683" s="286" t="s">
        <v>228</v>
      </c>
      <c r="C683" s="155">
        <v>2176.3422444</v>
      </c>
      <c r="D683" s="155">
        <v>2118.6499999999996</v>
      </c>
      <c r="E683" s="146">
        <f t="shared" si="42"/>
        <v>0.9734911893805078</v>
      </c>
      <c r="F683" s="141"/>
      <c r="G683" s="31"/>
    </row>
    <row r="684" spans="1:7" ht="12.75" customHeight="1">
      <c r="A684" s="18">
        <v>3</v>
      </c>
      <c r="B684" s="286" t="s">
        <v>229</v>
      </c>
      <c r="C684" s="155">
        <v>2382.3882276</v>
      </c>
      <c r="D684" s="155">
        <v>2328.08</v>
      </c>
      <c r="E684" s="146">
        <f t="shared" si="42"/>
        <v>0.9772042914874921</v>
      </c>
      <c r="F684" s="141"/>
      <c r="G684" s="31"/>
    </row>
    <row r="685" spans="1:7" ht="12.75" customHeight="1">
      <c r="A685" s="18">
        <v>4</v>
      </c>
      <c r="B685" s="286" t="s">
        <v>230</v>
      </c>
      <c r="C685" s="155">
        <v>2710.2327320000004</v>
      </c>
      <c r="D685" s="155">
        <v>2646.2</v>
      </c>
      <c r="E685" s="146">
        <f t="shared" si="42"/>
        <v>0.9763737146098342</v>
      </c>
      <c r="F685" s="141"/>
      <c r="G685" s="31"/>
    </row>
    <row r="686" spans="1:7" ht="12.75" customHeight="1">
      <c r="A686" s="18">
        <v>5</v>
      </c>
      <c r="B686" s="286" t="s">
        <v>231</v>
      </c>
      <c r="C686" s="155">
        <v>2039.886442</v>
      </c>
      <c r="D686" s="155">
        <v>1988.21</v>
      </c>
      <c r="E686" s="146">
        <f t="shared" si="42"/>
        <v>0.974667000605517</v>
      </c>
      <c r="F686" s="141"/>
      <c r="G686" s="31"/>
    </row>
    <row r="687" spans="1:7" ht="12.75" customHeight="1">
      <c r="A687" s="18">
        <v>6</v>
      </c>
      <c r="B687" s="286" t="s">
        <v>232</v>
      </c>
      <c r="C687" s="155">
        <v>2727.8488052000002</v>
      </c>
      <c r="D687" s="155">
        <v>2661.96</v>
      </c>
      <c r="E687" s="146">
        <f t="shared" si="42"/>
        <v>0.9758458734683539</v>
      </c>
      <c r="F687" s="141"/>
      <c r="G687" s="31"/>
    </row>
    <row r="688" spans="1:7" ht="12.75" customHeight="1">
      <c r="A688" s="18">
        <v>7</v>
      </c>
      <c r="B688" s="286" t="s">
        <v>233</v>
      </c>
      <c r="C688" s="155">
        <v>2089.24109</v>
      </c>
      <c r="D688" s="155">
        <v>2037.72</v>
      </c>
      <c r="E688" s="146">
        <f t="shared" si="42"/>
        <v>0.9753398062834385</v>
      </c>
      <c r="F688" s="141"/>
      <c r="G688" s="31"/>
    </row>
    <row r="689" spans="1:7" ht="12.75" customHeight="1">
      <c r="A689" s="18">
        <v>8</v>
      </c>
      <c r="B689" s="286" t="s">
        <v>234</v>
      </c>
      <c r="C689" s="155">
        <v>3028.4032024</v>
      </c>
      <c r="D689" s="155">
        <v>2955.96</v>
      </c>
      <c r="E689" s="146">
        <f t="shared" si="42"/>
        <v>0.9760787459402405</v>
      </c>
      <c r="F689" s="141"/>
      <c r="G689" s="31"/>
    </row>
    <row r="690" spans="1:7" ht="12.75" customHeight="1">
      <c r="A690" s="18">
        <v>9</v>
      </c>
      <c r="B690" s="286" t="s">
        <v>235</v>
      </c>
      <c r="C690" s="155">
        <v>1387.51747</v>
      </c>
      <c r="D690" s="155">
        <v>1359.22</v>
      </c>
      <c r="E690" s="146">
        <f t="shared" si="42"/>
        <v>0.9796056838116785</v>
      </c>
      <c r="F690" s="141"/>
      <c r="G690" s="31"/>
    </row>
    <row r="691" spans="1:7" ht="12.75" customHeight="1">
      <c r="A691" s="18">
        <v>10</v>
      </c>
      <c r="B691" s="286" t="s">
        <v>236</v>
      </c>
      <c r="C691" s="155">
        <v>1080.680326</v>
      </c>
      <c r="D691" s="155">
        <v>1055.13</v>
      </c>
      <c r="E691" s="146">
        <f t="shared" si="42"/>
        <v>0.9763571840947904</v>
      </c>
      <c r="F691" s="141"/>
      <c r="G691" s="31"/>
    </row>
    <row r="692" spans="1:7" ht="12.75" customHeight="1">
      <c r="A692" s="18">
        <v>11</v>
      </c>
      <c r="B692" s="286" t="s">
        <v>237</v>
      </c>
      <c r="C692" s="155">
        <v>2527.1326572</v>
      </c>
      <c r="D692" s="155">
        <v>2460.82</v>
      </c>
      <c r="E692" s="146">
        <f t="shared" si="42"/>
        <v>0.973759724480205</v>
      </c>
      <c r="F692" s="141"/>
      <c r="G692" s="31"/>
    </row>
    <row r="693" spans="1:7" ht="12.75" customHeight="1">
      <c r="A693" s="18">
        <v>12</v>
      </c>
      <c r="B693" s="286" t="s">
        <v>238</v>
      </c>
      <c r="C693" s="155">
        <v>2384.423858</v>
      </c>
      <c r="D693" s="155">
        <v>2330.8</v>
      </c>
      <c r="E693" s="146">
        <f t="shared" si="42"/>
        <v>0.9775107693961013</v>
      </c>
      <c r="F693" s="141"/>
      <c r="G693" s="31"/>
    </row>
    <row r="694" spans="1:7" ht="12.75" customHeight="1">
      <c r="A694" s="18">
        <v>13</v>
      </c>
      <c r="B694" s="286" t="s">
        <v>239</v>
      </c>
      <c r="C694" s="155">
        <v>2064.6174220000003</v>
      </c>
      <c r="D694" s="155">
        <v>2018.43</v>
      </c>
      <c r="E694" s="146">
        <f t="shared" si="42"/>
        <v>0.9776290650714076</v>
      </c>
      <c r="F694" s="141"/>
      <c r="G694" s="31"/>
    </row>
    <row r="695" spans="1:7" ht="12.75" customHeight="1">
      <c r="A695" s="18">
        <v>14</v>
      </c>
      <c r="B695" s="286" t="s">
        <v>240</v>
      </c>
      <c r="C695" s="155">
        <v>1541.8377248</v>
      </c>
      <c r="D695" s="155">
        <v>1503.6399999999999</v>
      </c>
      <c r="E695" s="146">
        <f t="shared" si="42"/>
        <v>0.9752258462835608</v>
      </c>
      <c r="F695" s="141"/>
      <c r="G695" s="31"/>
    </row>
    <row r="696" spans="1:7" ht="12.75" customHeight="1">
      <c r="A696" s="18">
        <v>15</v>
      </c>
      <c r="B696" s="286" t="s">
        <v>241</v>
      </c>
      <c r="C696" s="155">
        <v>547.8533520000001</v>
      </c>
      <c r="D696" s="155">
        <v>536.24</v>
      </c>
      <c r="E696" s="146">
        <f t="shared" si="42"/>
        <v>0.978802079137411</v>
      </c>
      <c r="F696" s="141"/>
      <c r="G696" s="31"/>
    </row>
    <row r="697" spans="1:7" ht="12.75" customHeight="1">
      <c r="A697" s="18">
        <v>16</v>
      </c>
      <c r="B697" s="286" t="s">
        <v>242</v>
      </c>
      <c r="C697" s="155">
        <v>702.898458</v>
      </c>
      <c r="D697" s="155">
        <v>686.51</v>
      </c>
      <c r="E697" s="146">
        <f t="shared" si="42"/>
        <v>0.9766844587387045</v>
      </c>
      <c r="F697" s="141"/>
      <c r="G697" s="31"/>
    </row>
    <row r="698" spans="1:7" ht="12.75" customHeight="1">
      <c r="A698" s="18">
        <v>17</v>
      </c>
      <c r="B698" s="286" t="s">
        <v>243</v>
      </c>
      <c r="C698" s="155">
        <v>2357.388484</v>
      </c>
      <c r="D698" s="155">
        <v>2300.44</v>
      </c>
      <c r="E698" s="146">
        <f t="shared" si="42"/>
        <v>0.9758425544255777</v>
      </c>
      <c r="F698" s="141"/>
      <c r="G698" s="31"/>
    </row>
    <row r="699" spans="1:8" ht="12.75" customHeight="1">
      <c r="A699" s="18">
        <v>18</v>
      </c>
      <c r="B699" s="286" t="s">
        <v>244</v>
      </c>
      <c r="C699" s="155">
        <v>1442.118644</v>
      </c>
      <c r="D699" s="155">
        <v>1410.0300000000002</v>
      </c>
      <c r="E699" s="146">
        <f t="shared" si="42"/>
        <v>0.9777489569713934</v>
      </c>
      <c r="F699" s="141"/>
      <c r="G699" s="31"/>
      <c r="H699" s="10" t="s">
        <v>12</v>
      </c>
    </row>
    <row r="700" spans="1:7" ht="12.75" customHeight="1">
      <c r="A700" s="18">
        <v>19</v>
      </c>
      <c r="B700" s="286" t="s">
        <v>245</v>
      </c>
      <c r="C700" s="155">
        <v>3564.3242360000004</v>
      </c>
      <c r="D700" s="155">
        <v>3491.36</v>
      </c>
      <c r="E700" s="146">
        <f t="shared" si="42"/>
        <v>0.9795292933052906</v>
      </c>
      <c r="F700" s="141"/>
      <c r="G700" s="31"/>
    </row>
    <row r="701" spans="1:8" ht="12.75" customHeight="1">
      <c r="A701" s="18">
        <v>20</v>
      </c>
      <c r="B701" s="286" t="s">
        <v>246</v>
      </c>
      <c r="C701" s="155">
        <v>1502.7551720000001</v>
      </c>
      <c r="D701" s="155">
        <v>1469.42</v>
      </c>
      <c r="E701" s="146">
        <f t="shared" si="42"/>
        <v>0.9778172967752061</v>
      </c>
      <c r="F701" s="141"/>
      <c r="G701" s="31"/>
      <c r="H701" s="10" t="s">
        <v>12</v>
      </c>
    </row>
    <row r="702" spans="1:7" ht="12.75" customHeight="1">
      <c r="A702" s="18">
        <v>21</v>
      </c>
      <c r="B702" s="286" t="s">
        <v>247</v>
      </c>
      <c r="C702" s="155">
        <v>2617.5637619999998</v>
      </c>
      <c r="D702" s="155">
        <v>2558.63</v>
      </c>
      <c r="E702" s="146">
        <f t="shared" si="42"/>
        <v>0.9774852621145053</v>
      </c>
      <c r="F702" s="141"/>
      <c r="G702" s="31"/>
    </row>
    <row r="703" spans="1:7" ht="12.75" customHeight="1">
      <c r="A703" s="18">
        <v>22</v>
      </c>
      <c r="B703" s="286" t="s">
        <v>248</v>
      </c>
      <c r="C703" s="155">
        <v>1533.806076</v>
      </c>
      <c r="D703" s="155">
        <v>1500.92</v>
      </c>
      <c r="E703" s="146">
        <f t="shared" si="42"/>
        <v>0.9785591695621891</v>
      </c>
      <c r="F703" s="141"/>
      <c r="G703" s="31"/>
    </row>
    <row r="704" spans="1:7" ht="12.75" customHeight="1">
      <c r="A704" s="18">
        <v>23</v>
      </c>
      <c r="B704" s="286" t="s">
        <v>249</v>
      </c>
      <c r="C704" s="155">
        <v>2773.346798</v>
      </c>
      <c r="D704" s="155">
        <v>2713.0699999999997</v>
      </c>
      <c r="E704" s="146">
        <f t="shared" si="42"/>
        <v>0.9782656831653838</v>
      </c>
      <c r="F704" s="141"/>
      <c r="G704" s="31"/>
    </row>
    <row r="705" spans="1:7" ht="12.75" customHeight="1">
      <c r="A705" s="18">
        <v>24</v>
      </c>
      <c r="B705" s="286" t="s">
        <v>250</v>
      </c>
      <c r="C705" s="155">
        <v>2654.965478</v>
      </c>
      <c r="D705" s="155">
        <v>2593.96</v>
      </c>
      <c r="E705" s="146">
        <f t="shared" si="42"/>
        <v>0.9770221200593705</v>
      </c>
      <c r="F705" s="141"/>
      <c r="G705" s="31"/>
    </row>
    <row r="706" spans="1:7" ht="12.75" customHeight="1">
      <c r="A706" s="18">
        <v>25</v>
      </c>
      <c r="B706" s="286" t="s">
        <v>251</v>
      </c>
      <c r="C706" s="155">
        <v>1556.695006</v>
      </c>
      <c r="D706" s="155">
        <v>1520.8899999999999</v>
      </c>
      <c r="E706" s="146">
        <f t="shared" si="42"/>
        <v>0.9769993442119387</v>
      </c>
      <c r="F706" s="141"/>
      <c r="G706" s="31"/>
    </row>
    <row r="707" spans="1:7" ht="12.75" customHeight="1">
      <c r="A707" s="18">
        <v>26</v>
      </c>
      <c r="B707" s="286" t="s">
        <v>252</v>
      </c>
      <c r="C707" s="155">
        <v>3606.8877208</v>
      </c>
      <c r="D707" s="155">
        <v>3531.23</v>
      </c>
      <c r="E707" s="146">
        <f t="shared" si="42"/>
        <v>0.979024098708784</v>
      </c>
      <c r="F707" s="141"/>
      <c r="G707" s="31"/>
    </row>
    <row r="708" spans="1:7" ht="12.75" customHeight="1">
      <c r="A708" s="18">
        <v>27</v>
      </c>
      <c r="B708" s="286" t="s">
        <v>253</v>
      </c>
      <c r="C708" s="155">
        <v>2118.3241835999997</v>
      </c>
      <c r="D708" s="155">
        <v>2065.35</v>
      </c>
      <c r="E708" s="146">
        <f t="shared" si="42"/>
        <v>0.9749924095612351</v>
      </c>
      <c r="F708" s="141"/>
      <c r="G708" s="31" t="s">
        <v>12</v>
      </c>
    </row>
    <row r="709" spans="1:7" ht="12.75" customHeight="1">
      <c r="A709" s="18">
        <v>28</v>
      </c>
      <c r="B709" s="286" t="s">
        <v>254</v>
      </c>
      <c r="C709" s="155">
        <v>3232.0374151999995</v>
      </c>
      <c r="D709" s="155">
        <v>3153.34</v>
      </c>
      <c r="E709" s="146">
        <f t="shared" si="42"/>
        <v>0.9756508341054804</v>
      </c>
      <c r="F709" s="141"/>
      <c r="G709" s="31"/>
    </row>
    <row r="710" spans="1:7" ht="12.75" customHeight="1">
      <c r="A710" s="18">
        <v>29</v>
      </c>
      <c r="B710" s="286" t="s">
        <v>255</v>
      </c>
      <c r="C710" s="155">
        <v>1732.7511095999998</v>
      </c>
      <c r="D710" s="155">
        <v>1695.73</v>
      </c>
      <c r="E710" s="146">
        <f t="shared" si="42"/>
        <v>0.978634490900112</v>
      </c>
      <c r="F710" s="141"/>
      <c r="G710" s="31"/>
    </row>
    <row r="711" spans="1:7" ht="12.75" customHeight="1">
      <c r="A711" s="18">
        <v>30</v>
      </c>
      <c r="B711" s="286" t="s">
        <v>256</v>
      </c>
      <c r="C711" s="155">
        <v>4455.5890844000005</v>
      </c>
      <c r="D711" s="155">
        <v>4349.32</v>
      </c>
      <c r="E711" s="146">
        <f t="shared" si="42"/>
        <v>0.9761492627827659</v>
      </c>
      <c r="F711" s="141"/>
      <c r="G711" s="31" t="s">
        <v>12</v>
      </c>
    </row>
    <row r="712" spans="1:7" ht="12.75" customHeight="1">
      <c r="A712" s="18">
        <v>31</v>
      </c>
      <c r="B712" s="286" t="s">
        <v>257</v>
      </c>
      <c r="C712" s="155">
        <v>4344.531384</v>
      </c>
      <c r="D712" s="155">
        <v>4240.41</v>
      </c>
      <c r="E712" s="146">
        <f t="shared" si="42"/>
        <v>0.9760339206241075</v>
      </c>
      <c r="F712" s="141"/>
      <c r="G712" s="31"/>
    </row>
    <row r="713" spans="1:7" ht="12.75" customHeight="1">
      <c r="A713" s="18">
        <v>32</v>
      </c>
      <c r="B713" s="286" t="s">
        <v>258</v>
      </c>
      <c r="C713" s="155">
        <v>2612.9575320000004</v>
      </c>
      <c r="D713" s="155">
        <v>2556.3999999999996</v>
      </c>
      <c r="E713" s="146">
        <f t="shared" si="42"/>
        <v>0.9783549746571233</v>
      </c>
      <c r="F713" s="141"/>
      <c r="G713" s="31"/>
    </row>
    <row r="714" spans="1:7" ht="12.75" customHeight="1">
      <c r="A714" s="34"/>
      <c r="B714" s="1" t="s">
        <v>27</v>
      </c>
      <c r="C714" s="156">
        <v>72614.2853512</v>
      </c>
      <c r="D714" s="156">
        <v>70929.06</v>
      </c>
      <c r="E714" s="145">
        <f t="shared" si="42"/>
        <v>0.976792096168827</v>
      </c>
      <c r="F714" s="42"/>
      <c r="G714" s="31"/>
    </row>
    <row r="715" spans="1:8" ht="23.25" customHeight="1">
      <c r="A715" s="47" t="s">
        <v>185</v>
      </c>
      <c r="B715" s="48"/>
      <c r="C715" s="48"/>
      <c r="D715" s="48"/>
      <c r="E715" s="48"/>
      <c r="F715" s="48"/>
      <c r="G715" s="48"/>
      <c r="H715" s="48"/>
    </row>
    <row r="716" spans="1:8" ht="14.25">
      <c r="A716" s="47"/>
      <c r="B716" s="48"/>
      <c r="C716" s="48"/>
      <c r="D716" s="48"/>
      <c r="E716" s="48"/>
      <c r="F716" s="48"/>
      <c r="G716" s="48"/>
      <c r="H716" s="48"/>
    </row>
    <row r="717" spans="1:8" ht="14.25">
      <c r="A717" s="47" t="s">
        <v>121</v>
      </c>
      <c r="B717" s="48"/>
      <c r="C717" s="48"/>
      <c r="D717" s="48"/>
      <c r="E717" s="48"/>
      <c r="F717" s="48"/>
      <c r="G717" s="48"/>
      <c r="H717" s="48"/>
    </row>
    <row r="718" spans="2:8" ht="12" customHeight="1">
      <c r="B718" s="48"/>
      <c r="C718" s="48"/>
      <c r="D718" s="48"/>
      <c r="E718" s="48"/>
      <c r="F718" s="48"/>
      <c r="G718" s="48"/>
      <c r="H718" s="48"/>
    </row>
    <row r="719" spans="1:6" ht="42" customHeight="1">
      <c r="A719" s="88" t="s">
        <v>30</v>
      </c>
      <c r="B719" s="88" t="s">
        <v>31</v>
      </c>
      <c r="C719" s="88" t="s">
        <v>61</v>
      </c>
      <c r="D719" s="88" t="s">
        <v>62</v>
      </c>
      <c r="E719" s="88" t="s">
        <v>63</v>
      </c>
      <c r="F719" s="51"/>
    </row>
    <row r="720" spans="1:6" s="55" customFormat="1" ht="16.5" customHeight="1">
      <c r="A720" s="89">
        <v>1</v>
      </c>
      <c r="B720" s="89">
        <v>2</v>
      </c>
      <c r="C720" s="89">
        <v>3</v>
      </c>
      <c r="D720" s="89">
        <v>4</v>
      </c>
      <c r="E720" s="89">
        <v>5</v>
      </c>
      <c r="F720" s="100"/>
    </row>
    <row r="721" spans="1:7" ht="12.75" customHeight="1">
      <c r="A721" s="18">
        <v>1</v>
      </c>
      <c r="B721" s="286" t="s">
        <v>227</v>
      </c>
      <c r="C721" s="146">
        <v>0.9839125247401416</v>
      </c>
      <c r="D721" s="146">
        <v>0.9767675333219152</v>
      </c>
      <c r="E721" s="162">
        <f aca="true" t="shared" si="43" ref="E721:E753">D721-C721</f>
        <v>-0.007144991418226332</v>
      </c>
      <c r="F721" s="141"/>
      <c r="G721" s="31"/>
    </row>
    <row r="722" spans="1:7" ht="12.75" customHeight="1">
      <c r="A722" s="18">
        <v>2</v>
      </c>
      <c r="B722" s="286" t="s">
        <v>228</v>
      </c>
      <c r="C722" s="146">
        <v>0.9820630288373201</v>
      </c>
      <c r="D722" s="146">
        <v>0.9734911893805078</v>
      </c>
      <c r="E722" s="162">
        <f t="shared" si="43"/>
        <v>-0.00857183945681228</v>
      </c>
      <c r="F722" s="141"/>
      <c r="G722" s="31"/>
    </row>
    <row r="723" spans="1:7" ht="12.75" customHeight="1">
      <c r="A723" s="18">
        <v>3</v>
      </c>
      <c r="B723" s="286" t="s">
        <v>229</v>
      </c>
      <c r="C723" s="146">
        <v>0.9847814694122746</v>
      </c>
      <c r="D723" s="146">
        <v>0.9772042914874921</v>
      </c>
      <c r="E723" s="162">
        <f t="shared" si="43"/>
        <v>-0.007577177924782519</v>
      </c>
      <c r="F723" s="141"/>
      <c r="G723" s="31"/>
    </row>
    <row r="724" spans="1:7" ht="12.75" customHeight="1">
      <c r="A724" s="18">
        <v>4</v>
      </c>
      <c r="B724" s="286" t="s">
        <v>230</v>
      </c>
      <c r="C724" s="146">
        <v>0.9835826983135274</v>
      </c>
      <c r="D724" s="146">
        <v>0.9763737146098342</v>
      </c>
      <c r="E724" s="162">
        <f t="shared" si="43"/>
        <v>-0.0072089837036931614</v>
      </c>
      <c r="F724" s="141"/>
      <c r="G724" s="31"/>
    </row>
    <row r="725" spans="1:7" ht="12.75" customHeight="1">
      <c r="A725" s="18">
        <v>5</v>
      </c>
      <c r="B725" s="286" t="s">
        <v>231</v>
      </c>
      <c r="C725" s="146">
        <v>0.9823903285069937</v>
      </c>
      <c r="D725" s="146">
        <v>0.974667000605517</v>
      </c>
      <c r="E725" s="162">
        <f t="shared" si="43"/>
        <v>-0.007723327901476673</v>
      </c>
      <c r="F725" s="141"/>
      <c r="G725" s="31"/>
    </row>
    <row r="726" spans="1:7" ht="12.75" customHeight="1">
      <c r="A726" s="18">
        <v>6</v>
      </c>
      <c r="B726" s="286" t="s">
        <v>232</v>
      </c>
      <c r="C726" s="146">
        <v>0.9831643036001139</v>
      </c>
      <c r="D726" s="146">
        <v>0.9758458734683539</v>
      </c>
      <c r="E726" s="162">
        <f t="shared" si="43"/>
        <v>-0.007318430131759923</v>
      </c>
      <c r="F726" s="141"/>
      <c r="G726" s="31"/>
    </row>
    <row r="727" spans="1:7" ht="12.75" customHeight="1">
      <c r="A727" s="18">
        <v>7</v>
      </c>
      <c r="B727" s="286" t="s">
        <v>233</v>
      </c>
      <c r="C727" s="146">
        <v>0.9832333943154254</v>
      </c>
      <c r="D727" s="146">
        <v>0.9753398062834385</v>
      </c>
      <c r="E727" s="162">
        <f t="shared" si="43"/>
        <v>-0.00789358803198692</v>
      </c>
      <c r="F727" s="141"/>
      <c r="G727" s="31"/>
    </row>
    <row r="728" spans="1:7" ht="12.75" customHeight="1">
      <c r="A728" s="18">
        <v>8</v>
      </c>
      <c r="B728" s="286" t="s">
        <v>234</v>
      </c>
      <c r="C728" s="146">
        <v>0.9839165856537315</v>
      </c>
      <c r="D728" s="146">
        <v>0.9760787459402405</v>
      </c>
      <c r="E728" s="162">
        <f t="shared" si="43"/>
        <v>-0.007837839713491057</v>
      </c>
      <c r="F728" s="141"/>
      <c r="G728" s="31"/>
    </row>
    <row r="729" spans="1:7" ht="12.75" customHeight="1">
      <c r="A729" s="18">
        <v>9</v>
      </c>
      <c r="B729" s="286" t="s">
        <v>235</v>
      </c>
      <c r="C729" s="146">
        <v>0.9865407099210969</v>
      </c>
      <c r="D729" s="146">
        <v>0.9796056838116785</v>
      </c>
      <c r="E729" s="162">
        <f t="shared" si="43"/>
        <v>-0.0069350261094184296</v>
      </c>
      <c r="F729" s="141"/>
      <c r="G729" s="31"/>
    </row>
    <row r="730" spans="1:7" ht="12.75" customHeight="1">
      <c r="A730" s="18">
        <v>10</v>
      </c>
      <c r="B730" s="286" t="s">
        <v>236</v>
      </c>
      <c r="C730" s="146">
        <v>0.9835336048716689</v>
      </c>
      <c r="D730" s="146">
        <v>0.9763571840947904</v>
      </c>
      <c r="E730" s="162">
        <f t="shared" si="43"/>
        <v>-0.007176420776878412</v>
      </c>
      <c r="F730" s="141"/>
      <c r="G730" s="31"/>
    </row>
    <row r="731" spans="1:7" ht="12.75" customHeight="1">
      <c r="A731" s="18">
        <v>11</v>
      </c>
      <c r="B731" s="286" t="s">
        <v>237</v>
      </c>
      <c r="C731" s="146">
        <v>0.9817211210105892</v>
      </c>
      <c r="D731" s="146">
        <v>0.973759724480205</v>
      </c>
      <c r="E731" s="162">
        <f t="shared" si="43"/>
        <v>-0.00796139653038419</v>
      </c>
      <c r="F731" s="141"/>
      <c r="G731" s="31"/>
    </row>
    <row r="732" spans="1:7" ht="12.75" customHeight="1">
      <c r="A732" s="18">
        <v>12</v>
      </c>
      <c r="B732" s="286" t="s">
        <v>238</v>
      </c>
      <c r="C732" s="146">
        <v>0.9846137694092773</v>
      </c>
      <c r="D732" s="146">
        <v>0.9775107693961013</v>
      </c>
      <c r="E732" s="162">
        <f t="shared" si="43"/>
        <v>-0.007103000013175986</v>
      </c>
      <c r="F732" s="141"/>
      <c r="G732" s="31"/>
    </row>
    <row r="733" spans="1:7" ht="12.75" customHeight="1">
      <c r="A733" s="18">
        <v>13</v>
      </c>
      <c r="B733" s="286" t="s">
        <v>239</v>
      </c>
      <c r="C733" s="146">
        <v>0.9846923074158058</v>
      </c>
      <c r="D733" s="146">
        <v>0.9776290650714076</v>
      </c>
      <c r="E733" s="162">
        <f t="shared" si="43"/>
        <v>-0.007063242344398257</v>
      </c>
      <c r="F733" s="141"/>
      <c r="G733" s="31"/>
    </row>
    <row r="734" spans="1:7" ht="12.75" customHeight="1">
      <c r="A734" s="18">
        <v>14</v>
      </c>
      <c r="B734" s="286" t="s">
        <v>240</v>
      </c>
      <c r="C734" s="146">
        <v>0.9832243098770144</v>
      </c>
      <c r="D734" s="146">
        <v>0.9752258462835608</v>
      </c>
      <c r="E734" s="162">
        <f t="shared" si="43"/>
        <v>-0.007998463593453575</v>
      </c>
      <c r="F734" s="141"/>
      <c r="G734" s="31"/>
    </row>
    <row r="735" spans="1:7" ht="12.75" customHeight="1">
      <c r="A735" s="18">
        <v>15</v>
      </c>
      <c r="B735" s="286" t="s">
        <v>241</v>
      </c>
      <c r="C735" s="146">
        <v>0.9856979805762834</v>
      </c>
      <c r="D735" s="146">
        <v>0.978802079137411</v>
      </c>
      <c r="E735" s="162">
        <f t="shared" si="43"/>
        <v>-0.0068959014388724205</v>
      </c>
      <c r="F735" s="141"/>
      <c r="G735" s="31"/>
    </row>
    <row r="736" spans="1:7" ht="12.75" customHeight="1">
      <c r="A736" s="18">
        <v>16</v>
      </c>
      <c r="B736" s="286" t="s">
        <v>242</v>
      </c>
      <c r="C736" s="146">
        <v>0.9837620060331208</v>
      </c>
      <c r="D736" s="146">
        <v>0.9766844587387045</v>
      </c>
      <c r="E736" s="162">
        <f t="shared" si="43"/>
        <v>-0.007077547294416342</v>
      </c>
      <c r="F736" s="141"/>
      <c r="G736" s="31"/>
    </row>
    <row r="737" spans="1:7" ht="12.75" customHeight="1">
      <c r="A737" s="18">
        <v>17</v>
      </c>
      <c r="B737" s="286" t="s">
        <v>243</v>
      </c>
      <c r="C737" s="146">
        <v>0.9831584477896022</v>
      </c>
      <c r="D737" s="146">
        <v>0.9758425544255777</v>
      </c>
      <c r="E737" s="162">
        <f t="shared" si="43"/>
        <v>-0.007315893364024495</v>
      </c>
      <c r="F737" s="141"/>
      <c r="G737" s="31"/>
    </row>
    <row r="738" spans="1:7" ht="12.75" customHeight="1">
      <c r="A738" s="18">
        <v>18</v>
      </c>
      <c r="B738" s="286" t="s">
        <v>244</v>
      </c>
      <c r="C738" s="146">
        <v>0.9850111224886126</v>
      </c>
      <c r="D738" s="146">
        <v>0.9777489569713934</v>
      </c>
      <c r="E738" s="162">
        <f t="shared" si="43"/>
        <v>-0.0072621655172191435</v>
      </c>
      <c r="F738" s="141"/>
      <c r="G738" s="31" t="s">
        <v>12</v>
      </c>
    </row>
    <row r="739" spans="1:7" ht="12.75" customHeight="1">
      <c r="A739" s="18">
        <v>19</v>
      </c>
      <c r="B739" s="286" t="s">
        <v>245</v>
      </c>
      <c r="C739" s="146">
        <v>0.9863695796619214</v>
      </c>
      <c r="D739" s="146">
        <v>0.9795292933052906</v>
      </c>
      <c r="E739" s="162">
        <f t="shared" si="43"/>
        <v>-0.006840286356630809</v>
      </c>
      <c r="F739" s="141"/>
      <c r="G739" s="31"/>
    </row>
    <row r="740" spans="1:7" ht="12.75" customHeight="1">
      <c r="A740" s="18">
        <v>20</v>
      </c>
      <c r="B740" s="286" t="s">
        <v>246</v>
      </c>
      <c r="C740" s="146">
        <v>0.985014054331206</v>
      </c>
      <c r="D740" s="146">
        <v>0.9778172967752061</v>
      </c>
      <c r="E740" s="162">
        <f t="shared" si="43"/>
        <v>-0.007196757555999911</v>
      </c>
      <c r="F740" s="141"/>
      <c r="G740" s="31" t="s">
        <v>12</v>
      </c>
    </row>
    <row r="741" spans="1:7" ht="12.75" customHeight="1">
      <c r="A741" s="18">
        <v>21</v>
      </c>
      <c r="B741" s="286" t="s">
        <v>247</v>
      </c>
      <c r="C741" s="146">
        <v>0.9846481007332812</v>
      </c>
      <c r="D741" s="146">
        <v>0.9774852621145053</v>
      </c>
      <c r="E741" s="162">
        <f t="shared" si="43"/>
        <v>-0.00716283861877598</v>
      </c>
      <c r="F741" s="141"/>
      <c r="G741" s="31"/>
    </row>
    <row r="742" spans="1:7" ht="12.75" customHeight="1">
      <c r="A742" s="18">
        <v>22</v>
      </c>
      <c r="B742" s="286" t="s">
        <v>248</v>
      </c>
      <c r="C742" s="146">
        <v>0.9859180110236639</v>
      </c>
      <c r="D742" s="146">
        <v>0.9785591695621891</v>
      </c>
      <c r="E742" s="162">
        <f t="shared" si="43"/>
        <v>-0.007358841461474808</v>
      </c>
      <c r="F742" s="141"/>
      <c r="G742" s="31"/>
    </row>
    <row r="743" spans="1:7" ht="12.75" customHeight="1">
      <c r="A743" s="18">
        <v>23</v>
      </c>
      <c r="B743" s="286" t="s">
        <v>249</v>
      </c>
      <c r="C743" s="146">
        <v>0.9856921490018886</v>
      </c>
      <c r="D743" s="146">
        <v>0.9782656831653838</v>
      </c>
      <c r="E743" s="162">
        <f t="shared" si="43"/>
        <v>-0.007426465836504859</v>
      </c>
      <c r="F743" s="141"/>
      <c r="G743" s="31"/>
    </row>
    <row r="744" spans="1:7" ht="12.75" customHeight="1">
      <c r="A744" s="18">
        <v>24</v>
      </c>
      <c r="B744" s="286" t="s">
        <v>250</v>
      </c>
      <c r="C744" s="146">
        <v>0.9839570306915388</v>
      </c>
      <c r="D744" s="146">
        <v>0.9770221200593705</v>
      </c>
      <c r="E744" s="162">
        <f t="shared" si="43"/>
        <v>-0.006934910632168334</v>
      </c>
      <c r="F744" s="141"/>
      <c r="G744" s="31"/>
    </row>
    <row r="745" spans="1:7" ht="12.75" customHeight="1">
      <c r="A745" s="18">
        <v>25</v>
      </c>
      <c r="B745" s="286" t="s">
        <v>251</v>
      </c>
      <c r="C745" s="146">
        <v>0.9840263967826904</v>
      </c>
      <c r="D745" s="146">
        <v>0.9769993442119387</v>
      </c>
      <c r="E745" s="162">
        <f t="shared" si="43"/>
        <v>-0.007027052570751757</v>
      </c>
      <c r="F745" s="141"/>
      <c r="G745" s="31"/>
    </row>
    <row r="746" spans="1:7" ht="12.75" customHeight="1">
      <c r="A746" s="18">
        <v>26</v>
      </c>
      <c r="B746" s="286" t="s">
        <v>252</v>
      </c>
      <c r="C746" s="146">
        <v>0.9867090440041391</v>
      </c>
      <c r="D746" s="146">
        <v>0.979024098708784</v>
      </c>
      <c r="E746" s="162">
        <f t="shared" si="43"/>
        <v>-0.007684945295355017</v>
      </c>
      <c r="F746" s="141"/>
      <c r="G746" s="31"/>
    </row>
    <row r="747" spans="1:7" ht="12.75" customHeight="1">
      <c r="A747" s="18">
        <v>27</v>
      </c>
      <c r="B747" s="286" t="s">
        <v>253</v>
      </c>
      <c r="C747" s="146">
        <v>0.9826471061588163</v>
      </c>
      <c r="D747" s="146">
        <v>0.9749924095612351</v>
      </c>
      <c r="E747" s="162">
        <f t="shared" si="43"/>
        <v>-0.007654696597581223</v>
      </c>
      <c r="F747" s="141"/>
      <c r="G747" s="31"/>
    </row>
    <row r="748" spans="1:7" ht="12.75" customHeight="1">
      <c r="A748" s="18">
        <v>28</v>
      </c>
      <c r="B748" s="286" t="s">
        <v>254</v>
      </c>
      <c r="C748" s="146">
        <v>0.9830259846861522</v>
      </c>
      <c r="D748" s="146">
        <v>0.9756508341054804</v>
      </c>
      <c r="E748" s="162">
        <f t="shared" si="43"/>
        <v>-0.007375150580671841</v>
      </c>
      <c r="F748" s="141"/>
      <c r="G748" s="31"/>
    </row>
    <row r="749" spans="1:7" ht="12.75" customHeight="1">
      <c r="A749" s="18">
        <v>29</v>
      </c>
      <c r="B749" s="286" t="s">
        <v>255</v>
      </c>
      <c r="C749" s="146">
        <v>0.9866623472002904</v>
      </c>
      <c r="D749" s="146">
        <v>0.978634490900112</v>
      </c>
      <c r="E749" s="162">
        <f t="shared" si="43"/>
        <v>-0.008027856300178438</v>
      </c>
      <c r="F749" s="141"/>
      <c r="G749" s="31" t="s">
        <v>12</v>
      </c>
    </row>
    <row r="750" spans="1:7" ht="12.75" customHeight="1">
      <c r="A750" s="18">
        <v>30</v>
      </c>
      <c r="B750" s="286" t="s">
        <v>256</v>
      </c>
      <c r="C750" s="146">
        <v>0.9838482321459701</v>
      </c>
      <c r="D750" s="146">
        <v>0.9761492627827659</v>
      </c>
      <c r="E750" s="162">
        <f t="shared" si="43"/>
        <v>-0.007698969363204133</v>
      </c>
      <c r="F750" s="141"/>
      <c r="G750" s="31" t="s">
        <v>12</v>
      </c>
    </row>
    <row r="751" spans="1:7" ht="12.75" customHeight="1">
      <c r="A751" s="18">
        <v>31</v>
      </c>
      <c r="B751" s="286" t="s">
        <v>257</v>
      </c>
      <c r="C751" s="146">
        <v>0.9832559105029449</v>
      </c>
      <c r="D751" s="146">
        <v>0.9760339206241075</v>
      </c>
      <c r="E751" s="162">
        <f t="shared" si="43"/>
        <v>-0.007221989878837376</v>
      </c>
      <c r="F751" s="141"/>
      <c r="G751" s="31" t="s">
        <v>12</v>
      </c>
    </row>
    <row r="752" spans="1:8" ht="12.75" customHeight="1">
      <c r="A752" s="18">
        <v>32</v>
      </c>
      <c r="B752" s="286" t="s">
        <v>258</v>
      </c>
      <c r="C752" s="146">
        <v>0.9861894463648742</v>
      </c>
      <c r="D752" s="146">
        <v>0.9783549746571233</v>
      </c>
      <c r="E752" s="162">
        <f t="shared" si="43"/>
        <v>-0.007834471707750867</v>
      </c>
      <c r="F752" s="141"/>
      <c r="G752" s="31"/>
      <c r="H752" s="10" t="s">
        <v>12</v>
      </c>
    </row>
    <row r="753" spans="1:7" ht="12.75" customHeight="1">
      <c r="A753" s="34"/>
      <c r="B753" s="1" t="s">
        <v>27</v>
      </c>
      <c r="C753" s="145">
        <v>0.9842426305256886</v>
      </c>
      <c r="D753" s="145">
        <v>0.976792096168827</v>
      </c>
      <c r="E753" s="161">
        <f t="shared" si="43"/>
        <v>-0.0074505343568616045</v>
      </c>
      <c r="F753" s="42"/>
      <c r="G753" s="31"/>
    </row>
    <row r="754" spans="1:7" ht="14.25" customHeight="1">
      <c r="A754" s="72"/>
      <c r="B754" s="73"/>
      <c r="C754" s="74"/>
      <c r="D754" s="74"/>
      <c r="E754" s="75"/>
      <c r="F754" s="76"/>
      <c r="G754" s="77" t="s">
        <v>12</v>
      </c>
    </row>
    <row r="755" spans="1:8" ht="14.25">
      <c r="A755" s="47" t="s">
        <v>186</v>
      </c>
      <c r="B755" s="48"/>
      <c r="C755" s="48"/>
      <c r="D755" s="48"/>
      <c r="E755" s="48"/>
      <c r="F755" s="48"/>
      <c r="G755" s="48"/>
      <c r="H755" s="48"/>
    </row>
    <row r="756" spans="2:8" ht="11.25" customHeight="1">
      <c r="B756" s="48"/>
      <c r="C756" s="48"/>
      <c r="D756" s="48"/>
      <c r="E756" s="48"/>
      <c r="F756" s="48"/>
      <c r="G756" s="48"/>
      <c r="H756" s="48"/>
    </row>
    <row r="757" spans="2:8" ht="14.25" customHeight="1">
      <c r="B757" s="48"/>
      <c r="C757" s="48"/>
      <c r="D757" s="48"/>
      <c r="F757" s="59" t="s">
        <v>64</v>
      </c>
      <c r="G757" s="48"/>
      <c r="H757" s="48"/>
    </row>
    <row r="758" spans="1:6" ht="59.25" customHeight="1">
      <c r="A758" s="88" t="s">
        <v>30</v>
      </c>
      <c r="B758" s="88" t="s">
        <v>31</v>
      </c>
      <c r="C758" s="126" t="s">
        <v>187</v>
      </c>
      <c r="D758" s="126" t="s">
        <v>65</v>
      </c>
      <c r="E758" s="126" t="s">
        <v>66</v>
      </c>
      <c r="F758" s="88" t="s">
        <v>67</v>
      </c>
    </row>
    <row r="759" spans="1:6" ht="15" customHeight="1">
      <c r="A759" s="49">
        <v>1</v>
      </c>
      <c r="B759" s="49">
        <v>2</v>
      </c>
      <c r="C759" s="50">
        <v>3</v>
      </c>
      <c r="D759" s="50">
        <v>4</v>
      </c>
      <c r="E759" s="50">
        <v>5</v>
      </c>
      <c r="F759" s="49">
        <v>6</v>
      </c>
    </row>
    <row r="760" spans="1:7" ht="12.75" customHeight="1">
      <c r="A760" s="18">
        <v>1</v>
      </c>
      <c r="B760" s="286" t="s">
        <v>227</v>
      </c>
      <c r="C760" s="220">
        <v>15620720</v>
      </c>
      <c r="D760" s="158">
        <v>1907.463</v>
      </c>
      <c r="E760" s="143">
        <v>1907.463</v>
      </c>
      <c r="F760" s="146">
        <f aca="true" t="shared" si="44" ref="F760:F792">E760/D760</f>
        <v>1</v>
      </c>
      <c r="G760" s="31"/>
    </row>
    <row r="761" spans="1:7" ht="12.75" customHeight="1">
      <c r="A761" s="18">
        <v>2</v>
      </c>
      <c r="B761" s="286" t="s">
        <v>228</v>
      </c>
      <c r="C761" s="220">
        <v>30298412</v>
      </c>
      <c r="D761" s="158">
        <v>3826.86</v>
      </c>
      <c r="E761" s="143">
        <v>3826.86</v>
      </c>
      <c r="F761" s="146">
        <f t="shared" si="44"/>
        <v>1</v>
      </c>
      <c r="G761" s="31"/>
    </row>
    <row r="762" spans="1:7" ht="12.75" customHeight="1">
      <c r="A762" s="18">
        <v>3</v>
      </c>
      <c r="B762" s="286" t="s">
        <v>229</v>
      </c>
      <c r="C762" s="220">
        <v>33329240</v>
      </c>
      <c r="D762" s="158">
        <v>4085.167</v>
      </c>
      <c r="E762" s="143">
        <v>4085.167</v>
      </c>
      <c r="F762" s="146">
        <f t="shared" si="44"/>
        <v>1</v>
      </c>
      <c r="G762" s="31"/>
    </row>
    <row r="763" spans="1:7" ht="12.75" customHeight="1">
      <c r="A763" s="18">
        <v>4</v>
      </c>
      <c r="B763" s="286" t="s">
        <v>230</v>
      </c>
      <c r="C763" s="220">
        <v>37888640</v>
      </c>
      <c r="D763" s="158">
        <v>4625.276</v>
      </c>
      <c r="E763" s="143">
        <v>4625.276</v>
      </c>
      <c r="F763" s="146">
        <f t="shared" si="44"/>
        <v>1</v>
      </c>
      <c r="G763" s="31"/>
    </row>
    <row r="764" spans="1:7" ht="12.75" customHeight="1">
      <c r="A764" s="18">
        <v>5</v>
      </c>
      <c r="B764" s="286" t="s">
        <v>231</v>
      </c>
      <c r="C764" s="220">
        <v>28472051</v>
      </c>
      <c r="D764" s="158">
        <v>3460.2430000000004</v>
      </c>
      <c r="E764" s="143">
        <v>3460.2430000000004</v>
      </c>
      <c r="F764" s="146">
        <f t="shared" si="44"/>
        <v>1</v>
      </c>
      <c r="G764" s="31"/>
    </row>
    <row r="765" spans="1:7" ht="12.75" customHeight="1">
      <c r="A765" s="18">
        <v>6</v>
      </c>
      <c r="B765" s="286" t="s">
        <v>232</v>
      </c>
      <c r="C765" s="220">
        <v>38118740</v>
      </c>
      <c r="D765" s="158">
        <v>4637.412</v>
      </c>
      <c r="E765" s="143">
        <v>4637.412</v>
      </c>
      <c r="F765" s="146">
        <f t="shared" si="44"/>
        <v>1</v>
      </c>
      <c r="G765" s="31"/>
    </row>
    <row r="766" spans="1:7" ht="12.75" customHeight="1">
      <c r="A766" s="18">
        <v>7</v>
      </c>
      <c r="B766" s="286" t="s">
        <v>233</v>
      </c>
      <c r="C766" s="220">
        <v>29182063</v>
      </c>
      <c r="D766" s="158">
        <v>3542.2920000000004</v>
      </c>
      <c r="E766" s="143">
        <v>3542.2920000000004</v>
      </c>
      <c r="F766" s="146">
        <f t="shared" si="44"/>
        <v>1</v>
      </c>
      <c r="G766" s="31"/>
    </row>
    <row r="767" spans="1:7" ht="12.75" customHeight="1">
      <c r="A767" s="18">
        <v>8</v>
      </c>
      <c r="B767" s="286" t="s">
        <v>234</v>
      </c>
      <c r="C767" s="220">
        <v>42306962</v>
      </c>
      <c r="D767" s="158">
        <v>5223.439</v>
      </c>
      <c r="E767" s="143">
        <v>5223.439</v>
      </c>
      <c r="F767" s="146">
        <f t="shared" si="44"/>
        <v>1</v>
      </c>
      <c r="G767" s="31"/>
    </row>
    <row r="768" spans="1:7" ht="12.75" customHeight="1">
      <c r="A768" s="18">
        <v>9</v>
      </c>
      <c r="B768" s="286" t="s">
        <v>235</v>
      </c>
      <c r="C768" s="220">
        <v>19443120</v>
      </c>
      <c r="D768" s="158">
        <v>2437.749</v>
      </c>
      <c r="E768" s="143">
        <v>2437.749</v>
      </c>
      <c r="F768" s="146">
        <f t="shared" si="44"/>
        <v>1</v>
      </c>
      <c r="G768" s="31"/>
    </row>
    <row r="769" spans="1:7" ht="12.75" customHeight="1">
      <c r="A769" s="18">
        <v>10</v>
      </c>
      <c r="B769" s="286" t="s">
        <v>236</v>
      </c>
      <c r="C769" s="220">
        <v>15108100</v>
      </c>
      <c r="D769" s="158">
        <v>1841.7069999999999</v>
      </c>
      <c r="E769" s="143">
        <v>1841.7069999999999</v>
      </c>
      <c r="F769" s="146">
        <f t="shared" si="44"/>
        <v>1</v>
      </c>
      <c r="G769" s="31"/>
    </row>
    <row r="770" spans="1:7" ht="12.75" customHeight="1">
      <c r="A770" s="18">
        <v>11</v>
      </c>
      <c r="B770" s="286" t="s">
        <v>237</v>
      </c>
      <c r="C770" s="220">
        <v>35254340</v>
      </c>
      <c r="D770" s="158">
        <v>4233.744</v>
      </c>
      <c r="E770" s="143">
        <v>4233.744</v>
      </c>
      <c r="F770" s="146">
        <f t="shared" si="44"/>
        <v>1</v>
      </c>
      <c r="G770" s="31"/>
    </row>
    <row r="771" spans="1:7" ht="12.75" customHeight="1">
      <c r="A771" s="18">
        <v>12</v>
      </c>
      <c r="B771" s="286" t="s">
        <v>238</v>
      </c>
      <c r="C771" s="220">
        <v>33371020</v>
      </c>
      <c r="D771" s="158">
        <v>4079.565</v>
      </c>
      <c r="E771" s="143">
        <v>4079.565</v>
      </c>
      <c r="F771" s="146">
        <f t="shared" si="44"/>
        <v>1</v>
      </c>
      <c r="G771" s="31"/>
    </row>
    <row r="772" spans="1:7" ht="12.75" customHeight="1">
      <c r="A772" s="18">
        <v>13</v>
      </c>
      <c r="B772" s="286" t="s">
        <v>239</v>
      </c>
      <c r="C772" s="220">
        <v>28890180</v>
      </c>
      <c r="D772" s="158">
        <v>3561.251</v>
      </c>
      <c r="E772" s="143">
        <v>3561.251</v>
      </c>
      <c r="F772" s="146">
        <f t="shared" si="44"/>
        <v>1</v>
      </c>
      <c r="G772" s="31"/>
    </row>
    <row r="773" spans="1:7" ht="12.75" customHeight="1">
      <c r="A773" s="18">
        <v>14</v>
      </c>
      <c r="B773" s="286" t="s">
        <v>240</v>
      </c>
      <c r="C773" s="220">
        <v>21532436</v>
      </c>
      <c r="D773" s="158">
        <v>2617.76</v>
      </c>
      <c r="E773" s="143">
        <v>2617.76</v>
      </c>
      <c r="F773" s="146">
        <f t="shared" si="44"/>
        <v>1</v>
      </c>
      <c r="G773" s="31"/>
    </row>
    <row r="774" spans="1:7" ht="12.75" customHeight="1">
      <c r="A774" s="18">
        <v>15</v>
      </c>
      <c r="B774" s="286" t="s">
        <v>241</v>
      </c>
      <c r="C774" s="220">
        <v>7672080</v>
      </c>
      <c r="D774" s="158">
        <v>956.8879999999999</v>
      </c>
      <c r="E774" s="143">
        <v>956.8879999999999</v>
      </c>
      <c r="F774" s="146">
        <f t="shared" si="44"/>
        <v>1</v>
      </c>
      <c r="G774" s="31"/>
    </row>
    <row r="775" spans="1:7" ht="12.75" customHeight="1">
      <c r="A775" s="18">
        <v>16</v>
      </c>
      <c r="B775" s="286" t="s">
        <v>242</v>
      </c>
      <c r="C775" s="220">
        <v>9828040</v>
      </c>
      <c r="D775" s="158">
        <v>1205.0149999999999</v>
      </c>
      <c r="E775" s="143">
        <v>1205.0149999999999</v>
      </c>
      <c r="F775" s="146">
        <f t="shared" si="44"/>
        <v>1</v>
      </c>
      <c r="G775" s="31"/>
    </row>
    <row r="776" spans="1:7" ht="12.75" customHeight="1">
      <c r="A776" s="18">
        <v>17</v>
      </c>
      <c r="B776" s="286" t="s">
        <v>243</v>
      </c>
      <c r="C776" s="220">
        <v>32954140</v>
      </c>
      <c r="D776" s="158">
        <v>3967.0640000000003</v>
      </c>
      <c r="E776" s="143">
        <v>3967.0640000000003</v>
      </c>
      <c r="F776" s="146">
        <f t="shared" si="44"/>
        <v>1</v>
      </c>
      <c r="G776" s="31"/>
    </row>
    <row r="777" spans="1:7" ht="12.75" customHeight="1">
      <c r="A777" s="18">
        <v>18</v>
      </c>
      <c r="B777" s="286" t="s">
        <v>244</v>
      </c>
      <c r="C777" s="220">
        <v>20191980</v>
      </c>
      <c r="D777" s="158">
        <v>2454.892</v>
      </c>
      <c r="E777" s="143">
        <v>2454.892</v>
      </c>
      <c r="F777" s="146">
        <f t="shared" si="44"/>
        <v>1</v>
      </c>
      <c r="G777" s="31"/>
    </row>
    <row r="778" spans="1:7" ht="12.75" customHeight="1">
      <c r="A778" s="18">
        <v>19</v>
      </c>
      <c r="B778" s="286" t="s">
        <v>245</v>
      </c>
      <c r="C778" s="220">
        <v>49992799</v>
      </c>
      <c r="D778" s="158">
        <v>6092.362999999999</v>
      </c>
      <c r="E778" s="143">
        <v>6092.362999999999</v>
      </c>
      <c r="F778" s="146">
        <f t="shared" si="44"/>
        <v>1</v>
      </c>
      <c r="G778" s="31"/>
    </row>
    <row r="779" spans="1:7" ht="12.75" customHeight="1">
      <c r="A779" s="18">
        <v>20</v>
      </c>
      <c r="B779" s="286" t="s">
        <v>246</v>
      </c>
      <c r="C779" s="220">
        <v>21035340</v>
      </c>
      <c r="D779" s="158">
        <v>2581.974</v>
      </c>
      <c r="E779" s="143">
        <v>2581.974</v>
      </c>
      <c r="F779" s="146">
        <f t="shared" si="44"/>
        <v>1</v>
      </c>
      <c r="G779" s="31"/>
    </row>
    <row r="780" spans="1:7" ht="12.75" customHeight="1">
      <c r="A780" s="18">
        <v>21</v>
      </c>
      <c r="B780" s="286" t="s">
        <v>247</v>
      </c>
      <c r="C780" s="220">
        <v>36628580</v>
      </c>
      <c r="D780" s="158">
        <v>4493.673000000001</v>
      </c>
      <c r="E780" s="143">
        <v>4493.673000000001</v>
      </c>
      <c r="F780" s="146">
        <f t="shared" si="44"/>
        <v>1</v>
      </c>
      <c r="G780" s="31"/>
    </row>
    <row r="781" spans="1:7" ht="12.75" customHeight="1">
      <c r="A781" s="18">
        <v>22</v>
      </c>
      <c r="B781" s="286" t="s">
        <v>248</v>
      </c>
      <c r="C781" s="220">
        <v>21499760</v>
      </c>
      <c r="D781" s="158">
        <v>2591.87</v>
      </c>
      <c r="E781" s="143">
        <v>2591.87</v>
      </c>
      <c r="F781" s="146">
        <f t="shared" si="44"/>
        <v>1</v>
      </c>
      <c r="G781" s="31"/>
    </row>
    <row r="782" spans="1:7" ht="12.75" customHeight="1">
      <c r="A782" s="18">
        <v>23</v>
      </c>
      <c r="B782" s="286" t="s">
        <v>249</v>
      </c>
      <c r="C782" s="220">
        <v>38814720</v>
      </c>
      <c r="D782" s="158">
        <v>4847.771</v>
      </c>
      <c r="E782" s="143">
        <v>4847.771</v>
      </c>
      <c r="F782" s="146">
        <f t="shared" si="44"/>
        <v>1</v>
      </c>
      <c r="G782" s="31"/>
    </row>
    <row r="783" spans="1:7" ht="12.75" customHeight="1">
      <c r="A783" s="18">
        <v>24</v>
      </c>
      <c r="B783" s="286" t="s">
        <v>250</v>
      </c>
      <c r="C783" s="220">
        <v>37119620</v>
      </c>
      <c r="D783" s="158">
        <v>4604.361</v>
      </c>
      <c r="E783" s="143">
        <v>4604.361</v>
      </c>
      <c r="F783" s="146">
        <f t="shared" si="44"/>
        <v>1</v>
      </c>
      <c r="G783" s="31"/>
    </row>
    <row r="784" spans="1:7" ht="12.75" customHeight="1">
      <c r="A784" s="18">
        <v>25</v>
      </c>
      <c r="B784" s="286" t="s">
        <v>251</v>
      </c>
      <c r="C784" s="220">
        <v>21768840</v>
      </c>
      <c r="D784" s="158">
        <v>2683.439</v>
      </c>
      <c r="E784" s="143">
        <v>2683.439</v>
      </c>
      <c r="F784" s="146">
        <f t="shared" si="44"/>
        <v>1</v>
      </c>
      <c r="G784" s="31"/>
    </row>
    <row r="785" spans="1:7" ht="12.75" customHeight="1">
      <c r="A785" s="18">
        <v>26</v>
      </c>
      <c r="B785" s="286" t="s">
        <v>252</v>
      </c>
      <c r="C785" s="220">
        <v>50588038</v>
      </c>
      <c r="D785" s="158">
        <v>6079.888</v>
      </c>
      <c r="E785" s="143">
        <v>6079.888</v>
      </c>
      <c r="F785" s="146">
        <f t="shared" si="44"/>
        <v>1</v>
      </c>
      <c r="G785" s="31"/>
    </row>
    <row r="786" spans="1:7" ht="12.75" customHeight="1">
      <c r="A786" s="18">
        <v>27</v>
      </c>
      <c r="B786" s="286" t="s">
        <v>253</v>
      </c>
      <c r="C786" s="220">
        <v>29563503</v>
      </c>
      <c r="D786" s="158">
        <v>3638.982</v>
      </c>
      <c r="E786" s="143">
        <v>3638.982</v>
      </c>
      <c r="F786" s="146">
        <f t="shared" si="44"/>
        <v>1</v>
      </c>
      <c r="G786" s="31"/>
    </row>
    <row r="787" spans="1:7" ht="12.75" customHeight="1">
      <c r="A787" s="18">
        <v>28</v>
      </c>
      <c r="B787" s="286" t="s">
        <v>254</v>
      </c>
      <c r="C787" s="220">
        <v>45161345</v>
      </c>
      <c r="D787" s="158">
        <v>5473.007</v>
      </c>
      <c r="E787" s="143">
        <v>5473.007</v>
      </c>
      <c r="F787" s="146">
        <f t="shared" si="44"/>
        <v>1</v>
      </c>
      <c r="G787" s="31"/>
    </row>
    <row r="788" spans="1:7" ht="12.75" customHeight="1">
      <c r="A788" s="18">
        <v>29</v>
      </c>
      <c r="B788" s="286" t="s">
        <v>255</v>
      </c>
      <c r="C788" s="220">
        <v>24296270</v>
      </c>
      <c r="D788" s="158">
        <v>2908.577</v>
      </c>
      <c r="E788" s="143">
        <v>2908.577</v>
      </c>
      <c r="F788" s="146">
        <f t="shared" si="44"/>
        <v>1</v>
      </c>
      <c r="G788" s="31"/>
    </row>
    <row r="789" spans="1:8" ht="12.75" customHeight="1">
      <c r="A789" s="18">
        <v>30</v>
      </c>
      <c r="B789" s="286" t="s">
        <v>256</v>
      </c>
      <c r="C789" s="220">
        <v>62272545</v>
      </c>
      <c r="D789" s="158">
        <v>7607.755999999999</v>
      </c>
      <c r="E789" s="143">
        <v>7607.755999999999</v>
      </c>
      <c r="F789" s="146">
        <f t="shared" si="44"/>
        <v>1</v>
      </c>
      <c r="G789" s="31"/>
      <c r="H789" s="10" t="s">
        <v>12</v>
      </c>
    </row>
    <row r="790" spans="1:7" ht="12.75" customHeight="1">
      <c r="A790" s="18">
        <v>31</v>
      </c>
      <c r="B790" s="286" t="s">
        <v>257</v>
      </c>
      <c r="C790" s="220">
        <v>60738220</v>
      </c>
      <c r="D790" s="158">
        <v>7332.451999999999</v>
      </c>
      <c r="E790" s="143">
        <v>7332.451999999999</v>
      </c>
      <c r="F790" s="146">
        <f t="shared" si="44"/>
        <v>1</v>
      </c>
      <c r="G790" s="31"/>
    </row>
    <row r="791" spans="1:8" ht="12.75" customHeight="1">
      <c r="A791" s="18">
        <v>32</v>
      </c>
      <c r="B791" s="286" t="s">
        <v>258</v>
      </c>
      <c r="C791" s="220">
        <v>36601449</v>
      </c>
      <c r="D791" s="158">
        <v>4471.665</v>
      </c>
      <c r="E791" s="143">
        <v>4471.665</v>
      </c>
      <c r="F791" s="146">
        <f t="shared" si="44"/>
        <v>1</v>
      </c>
      <c r="G791" s="31" t="s">
        <v>12</v>
      </c>
      <c r="H791" s="10" t="s">
        <v>12</v>
      </c>
    </row>
    <row r="792" spans="1:7" ht="12.75" customHeight="1">
      <c r="A792" s="34"/>
      <c r="B792" s="1" t="s">
        <v>27</v>
      </c>
      <c r="C792" s="217">
        <v>1015543293</v>
      </c>
      <c r="D792" s="159">
        <v>124071.565</v>
      </c>
      <c r="E792" s="144">
        <v>124071.565</v>
      </c>
      <c r="F792" s="145">
        <f t="shared" si="44"/>
        <v>1</v>
      </c>
      <c r="G792" s="31"/>
    </row>
    <row r="793" spans="1:7" ht="6.75" customHeight="1">
      <c r="A793" s="97"/>
      <c r="B793" s="73"/>
      <c r="C793" s="74"/>
      <c r="D793" s="74"/>
      <c r="E793" s="75"/>
      <c r="F793" s="76"/>
      <c r="G793" s="77"/>
    </row>
    <row r="794" spans="1:8" ht="14.25">
      <c r="A794" s="47" t="s">
        <v>188</v>
      </c>
      <c r="B794" s="48"/>
      <c r="C794" s="48"/>
      <c r="D794" s="48"/>
      <c r="E794" s="48"/>
      <c r="F794" s="48"/>
      <c r="G794" s="48"/>
      <c r="H794" s="48"/>
    </row>
    <row r="795" spans="2:8" ht="11.25" customHeight="1">
      <c r="B795" s="48"/>
      <c r="C795" s="48"/>
      <c r="D795" s="48"/>
      <c r="E795" s="48"/>
      <c r="F795" s="48"/>
      <c r="G795" s="48"/>
      <c r="H795" s="48"/>
    </row>
    <row r="796" spans="2:8" ht="14.25" customHeight="1">
      <c r="B796" s="48"/>
      <c r="C796" s="48"/>
      <c r="D796" s="48"/>
      <c r="F796" s="59" t="s">
        <v>122</v>
      </c>
      <c r="G796" s="48"/>
      <c r="H796" s="48"/>
    </row>
    <row r="797" spans="1:6" ht="57.75" customHeight="1">
      <c r="A797" s="88" t="s">
        <v>30</v>
      </c>
      <c r="B797" s="88" t="s">
        <v>31</v>
      </c>
      <c r="C797" s="126" t="s">
        <v>187</v>
      </c>
      <c r="D797" s="126" t="s">
        <v>68</v>
      </c>
      <c r="E797" s="126" t="s">
        <v>69</v>
      </c>
      <c r="F797" s="88" t="s">
        <v>67</v>
      </c>
    </row>
    <row r="798" spans="1:6" ht="15" customHeight="1">
      <c r="A798" s="49">
        <v>1</v>
      </c>
      <c r="B798" s="49">
        <v>2</v>
      </c>
      <c r="C798" s="50">
        <v>3</v>
      </c>
      <c r="D798" s="50">
        <v>4</v>
      </c>
      <c r="E798" s="50">
        <v>5</v>
      </c>
      <c r="F798" s="49">
        <v>6</v>
      </c>
    </row>
    <row r="799" spans="1:7" ht="12.75" customHeight="1">
      <c r="A799" s="18">
        <v>1</v>
      </c>
      <c r="B799" s="286" t="s">
        <v>227</v>
      </c>
      <c r="C799" s="220">
        <v>15620720</v>
      </c>
      <c r="D799" s="155">
        <v>1090.99</v>
      </c>
      <c r="E799" s="155">
        <v>1090.99</v>
      </c>
      <c r="F799" s="160">
        <f aca="true" t="shared" si="45" ref="F799:F831">E799/D799</f>
        <v>1</v>
      </c>
      <c r="G799" s="31"/>
    </row>
    <row r="800" spans="1:7" ht="12.75" customHeight="1">
      <c r="A800" s="18">
        <v>2</v>
      </c>
      <c r="B800" s="286" t="s">
        <v>228</v>
      </c>
      <c r="C800" s="220">
        <v>30298412</v>
      </c>
      <c r="D800" s="155">
        <v>2118.6499999999996</v>
      </c>
      <c r="E800" s="155">
        <v>2118.6499999999996</v>
      </c>
      <c r="F800" s="160">
        <f t="shared" si="45"/>
        <v>1</v>
      </c>
      <c r="G800" s="31"/>
    </row>
    <row r="801" spans="1:7" ht="12.75" customHeight="1">
      <c r="A801" s="18">
        <v>3</v>
      </c>
      <c r="B801" s="286" t="s">
        <v>229</v>
      </c>
      <c r="C801" s="220">
        <v>33329240</v>
      </c>
      <c r="D801" s="155">
        <v>2328.08</v>
      </c>
      <c r="E801" s="155">
        <v>2328.08</v>
      </c>
      <c r="F801" s="160">
        <f t="shared" si="45"/>
        <v>1</v>
      </c>
      <c r="G801" s="31"/>
    </row>
    <row r="802" spans="1:7" ht="12.75" customHeight="1">
      <c r="A802" s="18">
        <v>4</v>
      </c>
      <c r="B802" s="286" t="s">
        <v>230</v>
      </c>
      <c r="C802" s="220">
        <v>37888640</v>
      </c>
      <c r="D802" s="155">
        <v>2646.2</v>
      </c>
      <c r="E802" s="155">
        <v>2646.2</v>
      </c>
      <c r="F802" s="160">
        <f t="shared" si="45"/>
        <v>1</v>
      </c>
      <c r="G802" s="31"/>
    </row>
    <row r="803" spans="1:7" ht="12.75" customHeight="1">
      <c r="A803" s="18">
        <v>5</v>
      </c>
      <c r="B803" s="286" t="s">
        <v>231</v>
      </c>
      <c r="C803" s="220">
        <v>28472051</v>
      </c>
      <c r="D803" s="155">
        <v>1988.21</v>
      </c>
      <c r="E803" s="155">
        <v>1988.21</v>
      </c>
      <c r="F803" s="160">
        <f t="shared" si="45"/>
        <v>1</v>
      </c>
      <c r="G803" s="31"/>
    </row>
    <row r="804" spans="1:7" ht="12.75" customHeight="1">
      <c r="A804" s="18">
        <v>6</v>
      </c>
      <c r="B804" s="286" t="s">
        <v>232</v>
      </c>
      <c r="C804" s="220">
        <v>38118740</v>
      </c>
      <c r="D804" s="155">
        <v>2661.96</v>
      </c>
      <c r="E804" s="155">
        <v>2661.96</v>
      </c>
      <c r="F804" s="160">
        <f t="shared" si="45"/>
        <v>1</v>
      </c>
      <c r="G804" s="31"/>
    </row>
    <row r="805" spans="1:8" ht="12.75" customHeight="1">
      <c r="A805" s="18">
        <v>7</v>
      </c>
      <c r="B805" s="286" t="s">
        <v>233</v>
      </c>
      <c r="C805" s="220">
        <v>29182063</v>
      </c>
      <c r="D805" s="155">
        <v>2037.72</v>
      </c>
      <c r="E805" s="155">
        <v>2037.72</v>
      </c>
      <c r="F805" s="160">
        <f t="shared" si="45"/>
        <v>1</v>
      </c>
      <c r="G805" s="31"/>
      <c r="H805" s="10" t="s">
        <v>12</v>
      </c>
    </row>
    <row r="806" spans="1:7" ht="12.75" customHeight="1">
      <c r="A806" s="18">
        <v>8</v>
      </c>
      <c r="B806" s="286" t="s">
        <v>234</v>
      </c>
      <c r="C806" s="220">
        <v>42306962</v>
      </c>
      <c r="D806" s="155">
        <v>2955.96</v>
      </c>
      <c r="E806" s="155">
        <v>2955.96</v>
      </c>
      <c r="F806" s="160">
        <f t="shared" si="45"/>
        <v>1</v>
      </c>
      <c r="G806" s="31"/>
    </row>
    <row r="807" spans="1:7" ht="12.75" customHeight="1">
      <c r="A807" s="18">
        <v>9</v>
      </c>
      <c r="B807" s="286" t="s">
        <v>235</v>
      </c>
      <c r="C807" s="220">
        <v>19443120</v>
      </c>
      <c r="D807" s="155">
        <v>1359.22</v>
      </c>
      <c r="E807" s="155">
        <v>1359.22</v>
      </c>
      <c r="F807" s="160">
        <f t="shared" si="45"/>
        <v>1</v>
      </c>
      <c r="G807" s="31"/>
    </row>
    <row r="808" spans="1:7" ht="12.75" customHeight="1">
      <c r="A808" s="18">
        <v>10</v>
      </c>
      <c r="B808" s="286" t="s">
        <v>236</v>
      </c>
      <c r="C808" s="220">
        <v>15108100</v>
      </c>
      <c r="D808" s="155">
        <v>1055.13</v>
      </c>
      <c r="E808" s="155">
        <v>1055.13</v>
      </c>
      <c r="F808" s="160">
        <f t="shared" si="45"/>
        <v>1</v>
      </c>
      <c r="G808" s="31"/>
    </row>
    <row r="809" spans="1:7" ht="12.75" customHeight="1">
      <c r="A809" s="18">
        <v>11</v>
      </c>
      <c r="B809" s="286" t="s">
        <v>237</v>
      </c>
      <c r="C809" s="220">
        <v>35254340</v>
      </c>
      <c r="D809" s="155">
        <v>2460.82</v>
      </c>
      <c r="E809" s="155">
        <v>2460.82</v>
      </c>
      <c r="F809" s="160">
        <f t="shared" si="45"/>
        <v>1</v>
      </c>
      <c r="G809" s="31"/>
    </row>
    <row r="810" spans="1:7" ht="12.75" customHeight="1">
      <c r="A810" s="18">
        <v>12</v>
      </c>
      <c r="B810" s="286" t="s">
        <v>238</v>
      </c>
      <c r="C810" s="220">
        <v>33371020</v>
      </c>
      <c r="D810" s="155">
        <v>2330.8</v>
      </c>
      <c r="E810" s="155">
        <v>2330.8</v>
      </c>
      <c r="F810" s="160">
        <f t="shared" si="45"/>
        <v>1</v>
      </c>
      <c r="G810" s="31"/>
    </row>
    <row r="811" spans="1:7" ht="12.75" customHeight="1">
      <c r="A811" s="18">
        <v>13</v>
      </c>
      <c r="B811" s="286" t="s">
        <v>239</v>
      </c>
      <c r="C811" s="220">
        <v>28890180</v>
      </c>
      <c r="D811" s="155">
        <v>2018.43</v>
      </c>
      <c r="E811" s="155">
        <v>2018.43</v>
      </c>
      <c r="F811" s="160">
        <f t="shared" si="45"/>
        <v>1</v>
      </c>
      <c r="G811" s="31"/>
    </row>
    <row r="812" spans="1:7" ht="12.75" customHeight="1">
      <c r="A812" s="18">
        <v>14</v>
      </c>
      <c r="B812" s="286" t="s">
        <v>240</v>
      </c>
      <c r="C812" s="220">
        <v>21532436</v>
      </c>
      <c r="D812" s="155">
        <v>1503.6399999999999</v>
      </c>
      <c r="E812" s="155">
        <v>1503.6399999999999</v>
      </c>
      <c r="F812" s="160">
        <f t="shared" si="45"/>
        <v>1</v>
      </c>
      <c r="G812" s="31"/>
    </row>
    <row r="813" spans="1:7" ht="12.75" customHeight="1">
      <c r="A813" s="18">
        <v>15</v>
      </c>
      <c r="B813" s="286" t="s">
        <v>241</v>
      </c>
      <c r="C813" s="220">
        <v>7672080</v>
      </c>
      <c r="D813" s="155">
        <v>536.24</v>
      </c>
      <c r="E813" s="155">
        <v>536.24</v>
      </c>
      <c r="F813" s="160">
        <f t="shared" si="45"/>
        <v>1</v>
      </c>
      <c r="G813" s="31"/>
    </row>
    <row r="814" spans="1:7" ht="12.75" customHeight="1">
      <c r="A814" s="18">
        <v>16</v>
      </c>
      <c r="B814" s="286" t="s">
        <v>242</v>
      </c>
      <c r="C814" s="220">
        <v>9828040</v>
      </c>
      <c r="D814" s="155">
        <v>686.51</v>
      </c>
      <c r="E814" s="155">
        <v>686.51</v>
      </c>
      <c r="F814" s="160">
        <f t="shared" si="45"/>
        <v>1</v>
      </c>
      <c r="G814" s="31"/>
    </row>
    <row r="815" spans="1:7" ht="12.75" customHeight="1">
      <c r="A815" s="18">
        <v>17</v>
      </c>
      <c r="B815" s="286" t="s">
        <v>243</v>
      </c>
      <c r="C815" s="220">
        <v>32954140</v>
      </c>
      <c r="D815" s="155">
        <v>2300.44</v>
      </c>
      <c r="E815" s="155">
        <v>2300.44</v>
      </c>
      <c r="F815" s="160">
        <f t="shared" si="45"/>
        <v>1</v>
      </c>
      <c r="G815" s="31"/>
    </row>
    <row r="816" spans="1:7" ht="12.75" customHeight="1">
      <c r="A816" s="18">
        <v>18</v>
      </c>
      <c r="B816" s="286" t="s">
        <v>244</v>
      </c>
      <c r="C816" s="220">
        <v>20191980</v>
      </c>
      <c r="D816" s="155">
        <v>1410.0300000000002</v>
      </c>
      <c r="E816" s="155">
        <v>1410.0300000000002</v>
      </c>
      <c r="F816" s="160">
        <f t="shared" si="45"/>
        <v>1</v>
      </c>
      <c r="G816" s="31"/>
    </row>
    <row r="817" spans="1:8" ht="12.75" customHeight="1">
      <c r="A817" s="18">
        <v>19</v>
      </c>
      <c r="B817" s="286" t="s">
        <v>245</v>
      </c>
      <c r="C817" s="220">
        <v>49992799</v>
      </c>
      <c r="D817" s="155">
        <v>3491.36</v>
      </c>
      <c r="E817" s="155">
        <v>3491.36</v>
      </c>
      <c r="F817" s="160">
        <f t="shared" si="45"/>
        <v>1</v>
      </c>
      <c r="G817" s="31"/>
      <c r="H817" s="10" t="s">
        <v>12</v>
      </c>
    </row>
    <row r="818" spans="1:7" ht="12.75" customHeight="1">
      <c r="A818" s="18">
        <v>20</v>
      </c>
      <c r="B818" s="286" t="s">
        <v>246</v>
      </c>
      <c r="C818" s="220">
        <v>21035340</v>
      </c>
      <c r="D818" s="155">
        <v>1469.42</v>
      </c>
      <c r="E818" s="155">
        <v>1469.42</v>
      </c>
      <c r="F818" s="160">
        <f t="shared" si="45"/>
        <v>1</v>
      </c>
      <c r="G818" s="31"/>
    </row>
    <row r="819" spans="1:7" ht="12.75" customHeight="1">
      <c r="A819" s="18">
        <v>21</v>
      </c>
      <c r="B819" s="286" t="s">
        <v>247</v>
      </c>
      <c r="C819" s="220">
        <v>36628580</v>
      </c>
      <c r="D819" s="155">
        <v>2558.63</v>
      </c>
      <c r="E819" s="155">
        <v>2558.63</v>
      </c>
      <c r="F819" s="160">
        <f t="shared" si="45"/>
        <v>1</v>
      </c>
      <c r="G819" s="31"/>
    </row>
    <row r="820" spans="1:7" ht="12.75" customHeight="1">
      <c r="A820" s="18">
        <v>22</v>
      </c>
      <c r="B820" s="286" t="s">
        <v>248</v>
      </c>
      <c r="C820" s="220">
        <v>21499760</v>
      </c>
      <c r="D820" s="155">
        <v>1500.92</v>
      </c>
      <c r="E820" s="155">
        <v>1500.92</v>
      </c>
      <c r="F820" s="160">
        <f t="shared" si="45"/>
        <v>1</v>
      </c>
      <c r="G820" s="31"/>
    </row>
    <row r="821" spans="1:7" ht="12.75" customHeight="1">
      <c r="A821" s="18">
        <v>23</v>
      </c>
      <c r="B821" s="286" t="s">
        <v>249</v>
      </c>
      <c r="C821" s="220">
        <v>38814720</v>
      </c>
      <c r="D821" s="155">
        <v>2713.0699999999997</v>
      </c>
      <c r="E821" s="155">
        <v>2713.0699999999997</v>
      </c>
      <c r="F821" s="160">
        <f t="shared" si="45"/>
        <v>1</v>
      </c>
      <c r="G821" s="31"/>
    </row>
    <row r="822" spans="1:7" ht="12.75" customHeight="1">
      <c r="A822" s="18">
        <v>24</v>
      </c>
      <c r="B822" s="286" t="s">
        <v>250</v>
      </c>
      <c r="C822" s="220">
        <v>37119620</v>
      </c>
      <c r="D822" s="155">
        <v>2593.96</v>
      </c>
      <c r="E822" s="155">
        <v>2593.96</v>
      </c>
      <c r="F822" s="160">
        <f t="shared" si="45"/>
        <v>1</v>
      </c>
      <c r="G822" s="31"/>
    </row>
    <row r="823" spans="1:7" ht="12.75" customHeight="1">
      <c r="A823" s="18">
        <v>25</v>
      </c>
      <c r="B823" s="286" t="s">
        <v>251</v>
      </c>
      <c r="C823" s="220">
        <v>21768840</v>
      </c>
      <c r="D823" s="155">
        <v>1520.8899999999999</v>
      </c>
      <c r="E823" s="155">
        <v>1520.8899999999999</v>
      </c>
      <c r="F823" s="160">
        <f t="shared" si="45"/>
        <v>1</v>
      </c>
      <c r="G823" s="31"/>
    </row>
    <row r="824" spans="1:7" ht="12.75" customHeight="1">
      <c r="A824" s="18">
        <v>26</v>
      </c>
      <c r="B824" s="286" t="s">
        <v>252</v>
      </c>
      <c r="C824" s="220">
        <v>50588038</v>
      </c>
      <c r="D824" s="155">
        <v>3531.23</v>
      </c>
      <c r="E824" s="155">
        <v>3531.23</v>
      </c>
      <c r="F824" s="160">
        <f t="shared" si="45"/>
        <v>1</v>
      </c>
      <c r="G824" s="31"/>
    </row>
    <row r="825" spans="1:10" ht="12.75" customHeight="1">
      <c r="A825" s="18">
        <v>27</v>
      </c>
      <c r="B825" s="286" t="s">
        <v>253</v>
      </c>
      <c r="C825" s="220">
        <v>29563503</v>
      </c>
      <c r="D825" s="155">
        <v>2065.35</v>
      </c>
      <c r="E825" s="155">
        <v>2065.35</v>
      </c>
      <c r="F825" s="160">
        <f t="shared" si="45"/>
        <v>1</v>
      </c>
      <c r="G825" s="31"/>
      <c r="J825" s="10" t="s">
        <v>12</v>
      </c>
    </row>
    <row r="826" spans="1:7" ht="12.75" customHeight="1">
      <c r="A826" s="18">
        <v>28</v>
      </c>
      <c r="B826" s="286" t="s">
        <v>254</v>
      </c>
      <c r="C826" s="220">
        <v>45161345</v>
      </c>
      <c r="D826" s="155">
        <v>3153.34</v>
      </c>
      <c r="E826" s="155">
        <v>3153.34</v>
      </c>
      <c r="F826" s="160">
        <f t="shared" si="45"/>
        <v>1</v>
      </c>
      <c r="G826" s="31"/>
    </row>
    <row r="827" spans="1:7" ht="12.75" customHeight="1">
      <c r="A827" s="18">
        <v>29</v>
      </c>
      <c r="B827" s="286" t="s">
        <v>255</v>
      </c>
      <c r="C827" s="220">
        <v>24296270</v>
      </c>
      <c r="D827" s="155">
        <v>1695.73</v>
      </c>
      <c r="E827" s="155">
        <v>1695.73</v>
      </c>
      <c r="F827" s="160">
        <f t="shared" si="45"/>
        <v>1</v>
      </c>
      <c r="G827" s="31"/>
    </row>
    <row r="828" spans="1:7" ht="12.75" customHeight="1">
      <c r="A828" s="18">
        <v>30</v>
      </c>
      <c r="B828" s="286" t="s">
        <v>256</v>
      </c>
      <c r="C828" s="220">
        <v>62272545</v>
      </c>
      <c r="D828" s="155">
        <v>4349.32</v>
      </c>
      <c r="E828" s="155">
        <v>4349.32</v>
      </c>
      <c r="F828" s="160">
        <f t="shared" si="45"/>
        <v>1</v>
      </c>
      <c r="G828" s="31" t="s">
        <v>12</v>
      </c>
    </row>
    <row r="829" spans="1:7" ht="12.75" customHeight="1">
      <c r="A829" s="18">
        <v>31</v>
      </c>
      <c r="B829" s="286" t="s">
        <v>257</v>
      </c>
      <c r="C829" s="220">
        <v>60738220</v>
      </c>
      <c r="D829" s="155">
        <v>4240.41</v>
      </c>
      <c r="E829" s="155">
        <v>4240.41</v>
      </c>
      <c r="F829" s="160">
        <f t="shared" si="45"/>
        <v>1</v>
      </c>
      <c r="G829" s="31"/>
    </row>
    <row r="830" spans="1:7" ht="12.75" customHeight="1">
      <c r="A830" s="18">
        <v>32</v>
      </c>
      <c r="B830" s="286" t="s">
        <v>258</v>
      </c>
      <c r="C830" s="220">
        <v>36601449</v>
      </c>
      <c r="D830" s="155">
        <v>2556.3999999999996</v>
      </c>
      <c r="E830" s="155">
        <v>2556.3999999999996</v>
      </c>
      <c r="F830" s="160">
        <f t="shared" si="45"/>
        <v>1</v>
      </c>
      <c r="G830" s="31"/>
    </row>
    <row r="831" spans="1:7" ht="12.75" customHeight="1">
      <c r="A831" s="34"/>
      <c r="B831" s="1" t="s">
        <v>27</v>
      </c>
      <c r="C831" s="217">
        <v>1015543293</v>
      </c>
      <c r="D831" s="156">
        <v>70929.06</v>
      </c>
      <c r="E831" s="156">
        <v>70929.06</v>
      </c>
      <c r="F831" s="145">
        <f t="shared" si="45"/>
        <v>1</v>
      </c>
      <c r="G831" s="31"/>
    </row>
    <row r="832" spans="1:8" ht="13.5" customHeight="1">
      <c r="A832" s="72"/>
      <c r="B832" s="73"/>
      <c r="C832" s="74"/>
      <c r="D832" s="74"/>
      <c r="E832" s="75"/>
      <c r="F832" s="76"/>
      <c r="G832" s="77"/>
      <c r="H832" s="10" t="s">
        <v>12</v>
      </c>
    </row>
    <row r="833" spans="1:7" ht="13.5" customHeight="1">
      <c r="A833" s="47" t="s">
        <v>70</v>
      </c>
      <c r="B833" s="101"/>
      <c r="C833" s="101"/>
      <c r="D833" s="102"/>
      <c r="E833" s="102"/>
      <c r="F833" s="102"/>
      <c r="G833" s="102"/>
    </row>
    <row r="834" spans="1:7" ht="13.5" customHeight="1">
      <c r="A834" s="101"/>
      <c r="B834" s="101"/>
      <c r="C834" s="101"/>
      <c r="D834" s="102"/>
      <c r="E834" s="102"/>
      <c r="F834" s="102"/>
      <c r="G834" s="102"/>
    </row>
    <row r="835" spans="1:7" ht="13.5" customHeight="1">
      <c r="A835" s="47" t="s">
        <v>191</v>
      </c>
      <c r="B835" s="101"/>
      <c r="C835" s="101"/>
      <c r="D835" s="102"/>
      <c r="E835" s="102"/>
      <c r="F835" s="102"/>
      <c r="G835" s="102"/>
    </row>
    <row r="836" spans="1:7" ht="13.5" customHeight="1">
      <c r="A836" s="47" t="s">
        <v>189</v>
      </c>
      <c r="B836" s="101"/>
      <c r="C836" s="101"/>
      <c r="D836" s="102"/>
      <c r="E836" s="102"/>
      <c r="F836" s="102"/>
      <c r="G836" s="102"/>
    </row>
    <row r="837" spans="1:8" ht="36.75" customHeight="1">
      <c r="A837" s="88" t="s">
        <v>37</v>
      </c>
      <c r="B837" s="88" t="s">
        <v>38</v>
      </c>
      <c r="C837" s="88" t="s">
        <v>190</v>
      </c>
      <c r="D837" s="88" t="s">
        <v>112</v>
      </c>
      <c r="E837" s="88" t="s">
        <v>114</v>
      </c>
      <c r="F837" s="175"/>
      <c r="G837" s="104"/>
      <c r="H837" s="10" t="s">
        <v>12</v>
      </c>
    </row>
    <row r="838" spans="1:7" ht="14.25">
      <c r="A838" s="103">
        <v>1</v>
      </c>
      <c r="B838" s="103">
        <v>2</v>
      </c>
      <c r="C838" s="103">
        <v>3</v>
      </c>
      <c r="D838" s="103">
        <v>4</v>
      </c>
      <c r="E838" s="103" t="s">
        <v>113</v>
      </c>
      <c r="F838" s="172"/>
      <c r="G838" s="172"/>
    </row>
    <row r="839" spans="1:18" ht="12.75" customHeight="1">
      <c r="A839" s="18">
        <v>1</v>
      </c>
      <c r="B839" s="286" t="s">
        <v>227</v>
      </c>
      <c r="C839" s="173">
        <v>1756</v>
      </c>
      <c r="D839" s="173">
        <v>1756</v>
      </c>
      <c r="E839" s="173">
        <f>D839-C839</f>
        <v>0</v>
      </c>
      <c r="F839" s="176"/>
      <c r="G839" s="42"/>
      <c r="K839" s="10">
        <v>809</v>
      </c>
      <c r="L839" s="10">
        <v>809</v>
      </c>
      <c r="M839" s="10">
        <v>947</v>
      </c>
      <c r="N839" s="10">
        <v>947</v>
      </c>
      <c r="O839" s="10">
        <f>K839+M839</f>
        <v>1756</v>
      </c>
      <c r="P839" s="10">
        <f>L839+N839</f>
        <v>1756</v>
      </c>
      <c r="R839" s="10">
        <f>P839*0.1</f>
        <v>175.60000000000002</v>
      </c>
    </row>
    <row r="840" spans="1:18" ht="12.75" customHeight="1">
      <c r="A840" s="18">
        <v>2</v>
      </c>
      <c r="B840" s="286" t="s">
        <v>228</v>
      </c>
      <c r="C840" s="173">
        <v>1774</v>
      </c>
      <c r="D840" s="173">
        <v>1774</v>
      </c>
      <c r="E840" s="173">
        <f aca="true" t="shared" si="46" ref="E840:E871">D840-C840</f>
        <v>0</v>
      </c>
      <c r="F840" s="176"/>
      <c r="G840" s="42"/>
      <c r="K840" s="10">
        <v>1062</v>
      </c>
      <c r="L840" s="10">
        <v>1062</v>
      </c>
      <c r="M840" s="10">
        <v>712</v>
      </c>
      <c r="N840" s="10">
        <v>712</v>
      </c>
      <c r="O840" s="10">
        <f aca="true" t="shared" si="47" ref="O840:O871">K840+M840</f>
        <v>1774</v>
      </c>
      <c r="P840" s="10">
        <f aca="true" t="shared" si="48" ref="P840:P871">L840+N840</f>
        <v>1774</v>
      </c>
      <c r="R840" s="10">
        <f aca="true" t="shared" si="49" ref="R840:R871">P840*0.1</f>
        <v>177.4</v>
      </c>
    </row>
    <row r="841" spans="1:18" ht="12.75" customHeight="1">
      <c r="A841" s="18">
        <v>3</v>
      </c>
      <c r="B841" s="286" t="s">
        <v>229</v>
      </c>
      <c r="C841" s="173">
        <v>3886</v>
      </c>
      <c r="D841" s="173">
        <v>3886</v>
      </c>
      <c r="E841" s="173">
        <f t="shared" si="46"/>
        <v>0</v>
      </c>
      <c r="F841" s="176"/>
      <c r="G841" s="42"/>
      <c r="K841" s="10">
        <v>1506</v>
      </c>
      <c r="L841" s="10">
        <v>1506</v>
      </c>
      <c r="M841" s="10">
        <v>2380</v>
      </c>
      <c r="N841" s="10">
        <v>2380</v>
      </c>
      <c r="O841" s="10">
        <f t="shared" si="47"/>
        <v>3886</v>
      </c>
      <c r="P841" s="10">
        <f t="shared" si="48"/>
        <v>3886</v>
      </c>
      <c r="R841" s="10">
        <f t="shared" si="49"/>
        <v>388.6</v>
      </c>
    </row>
    <row r="842" spans="1:18" ht="12.75" customHeight="1">
      <c r="A842" s="18">
        <v>4</v>
      </c>
      <c r="B842" s="286" t="s">
        <v>230</v>
      </c>
      <c r="C842" s="173">
        <v>4746</v>
      </c>
      <c r="D842" s="173">
        <v>4746</v>
      </c>
      <c r="E842" s="173">
        <f t="shared" si="46"/>
        <v>0</v>
      </c>
      <c r="F842" s="176"/>
      <c r="G842" s="42"/>
      <c r="K842" s="10">
        <v>1800</v>
      </c>
      <c r="L842" s="10">
        <v>1800</v>
      </c>
      <c r="M842" s="10">
        <v>2946</v>
      </c>
      <c r="N842" s="10">
        <v>2946</v>
      </c>
      <c r="O842" s="10">
        <f t="shared" si="47"/>
        <v>4746</v>
      </c>
      <c r="P842" s="10">
        <f t="shared" si="48"/>
        <v>4746</v>
      </c>
      <c r="R842" s="10">
        <f t="shared" si="49"/>
        <v>474.6</v>
      </c>
    </row>
    <row r="843" spans="1:18" ht="12.75" customHeight="1">
      <c r="A843" s="18">
        <v>5</v>
      </c>
      <c r="B843" s="286" t="s">
        <v>231</v>
      </c>
      <c r="C843" s="173">
        <v>4041</v>
      </c>
      <c r="D843" s="173">
        <v>4041</v>
      </c>
      <c r="E843" s="173">
        <f t="shared" si="46"/>
        <v>0</v>
      </c>
      <c r="F843" s="176"/>
      <c r="G843" s="42"/>
      <c r="K843" s="10">
        <v>1492</v>
      </c>
      <c r="L843" s="10">
        <v>1492</v>
      </c>
      <c r="M843" s="10">
        <v>2549</v>
      </c>
      <c r="N843" s="10">
        <v>2549</v>
      </c>
      <c r="O843" s="10">
        <f t="shared" si="47"/>
        <v>4041</v>
      </c>
      <c r="P843" s="10">
        <f t="shared" si="48"/>
        <v>4041</v>
      </c>
      <c r="R843" s="10">
        <f t="shared" si="49"/>
        <v>404.1</v>
      </c>
    </row>
    <row r="844" spans="1:18" ht="12.75" customHeight="1">
      <c r="A844" s="18">
        <v>6</v>
      </c>
      <c r="B844" s="286" t="s">
        <v>232</v>
      </c>
      <c r="C844" s="173">
        <v>4606</v>
      </c>
      <c r="D844" s="173">
        <v>4606</v>
      </c>
      <c r="E844" s="173">
        <f t="shared" si="46"/>
        <v>0</v>
      </c>
      <c r="F844" s="176"/>
      <c r="G844" s="42"/>
      <c r="K844" s="10">
        <v>1449</v>
      </c>
      <c r="L844" s="10">
        <v>1449</v>
      </c>
      <c r="M844" s="10">
        <v>3157</v>
      </c>
      <c r="N844" s="10">
        <v>3157</v>
      </c>
      <c r="O844" s="10">
        <f t="shared" si="47"/>
        <v>4606</v>
      </c>
      <c r="P844" s="10">
        <f t="shared" si="48"/>
        <v>4606</v>
      </c>
      <c r="R844" s="10">
        <f t="shared" si="49"/>
        <v>460.6</v>
      </c>
    </row>
    <row r="845" spans="1:18" ht="12.75" customHeight="1">
      <c r="A845" s="18">
        <v>7</v>
      </c>
      <c r="B845" s="286" t="s">
        <v>233</v>
      </c>
      <c r="C845" s="173">
        <v>3877</v>
      </c>
      <c r="D845" s="173">
        <v>3877</v>
      </c>
      <c r="E845" s="173">
        <f t="shared" si="46"/>
        <v>0</v>
      </c>
      <c r="F845" s="176"/>
      <c r="G845" s="42"/>
      <c r="K845" s="10">
        <v>1424</v>
      </c>
      <c r="L845" s="10">
        <v>1424</v>
      </c>
      <c r="M845" s="10">
        <v>2453</v>
      </c>
      <c r="N845" s="10">
        <v>2453</v>
      </c>
      <c r="O845" s="10">
        <f t="shared" si="47"/>
        <v>3877</v>
      </c>
      <c r="P845" s="10">
        <f t="shared" si="48"/>
        <v>3877</v>
      </c>
      <c r="R845" s="10">
        <f t="shared" si="49"/>
        <v>387.70000000000005</v>
      </c>
    </row>
    <row r="846" spans="1:18" ht="12.75" customHeight="1">
      <c r="A846" s="18">
        <v>8</v>
      </c>
      <c r="B846" s="286" t="s">
        <v>234</v>
      </c>
      <c r="C846" s="173">
        <v>4700</v>
      </c>
      <c r="D846" s="173">
        <v>4700</v>
      </c>
      <c r="E846" s="173">
        <f t="shared" si="46"/>
        <v>0</v>
      </c>
      <c r="F846" s="176"/>
      <c r="G846" s="42"/>
      <c r="K846" s="10">
        <v>1952</v>
      </c>
      <c r="L846" s="10">
        <v>1952</v>
      </c>
      <c r="M846" s="10">
        <v>2748</v>
      </c>
      <c r="N846" s="10">
        <v>2748</v>
      </c>
      <c r="O846" s="10">
        <f t="shared" si="47"/>
        <v>4700</v>
      </c>
      <c r="P846" s="10">
        <f t="shared" si="48"/>
        <v>4700</v>
      </c>
      <c r="R846" s="10">
        <f t="shared" si="49"/>
        <v>470</v>
      </c>
    </row>
    <row r="847" spans="1:18" ht="12.75" customHeight="1">
      <c r="A847" s="18">
        <v>9</v>
      </c>
      <c r="B847" s="286" t="s">
        <v>235</v>
      </c>
      <c r="C847" s="173">
        <v>1998</v>
      </c>
      <c r="D847" s="173">
        <v>1998</v>
      </c>
      <c r="E847" s="173">
        <f t="shared" si="46"/>
        <v>0</v>
      </c>
      <c r="F847" s="176"/>
      <c r="G847" s="42"/>
      <c r="K847" s="10">
        <v>1214</v>
      </c>
      <c r="L847" s="10">
        <v>1214</v>
      </c>
      <c r="M847" s="10">
        <v>784</v>
      </c>
      <c r="N847" s="10">
        <v>784</v>
      </c>
      <c r="O847" s="10">
        <f t="shared" si="47"/>
        <v>1998</v>
      </c>
      <c r="P847" s="10">
        <f t="shared" si="48"/>
        <v>1998</v>
      </c>
      <c r="R847" s="10">
        <f t="shared" si="49"/>
        <v>199.8</v>
      </c>
    </row>
    <row r="848" spans="1:18" ht="12.75" customHeight="1">
      <c r="A848" s="18">
        <v>10</v>
      </c>
      <c r="B848" s="286" t="s">
        <v>236</v>
      </c>
      <c r="C848" s="173">
        <v>2293</v>
      </c>
      <c r="D848" s="173">
        <v>2293</v>
      </c>
      <c r="E848" s="173">
        <f t="shared" si="46"/>
        <v>0</v>
      </c>
      <c r="F848" s="176"/>
      <c r="G848" s="42"/>
      <c r="K848" s="10">
        <v>783</v>
      </c>
      <c r="L848" s="10">
        <v>783</v>
      </c>
      <c r="M848" s="10">
        <v>1510</v>
      </c>
      <c r="N848" s="10">
        <v>1510</v>
      </c>
      <c r="O848" s="10">
        <f t="shared" si="47"/>
        <v>2293</v>
      </c>
      <c r="P848" s="10">
        <f t="shared" si="48"/>
        <v>2293</v>
      </c>
      <c r="R848" s="10">
        <f t="shared" si="49"/>
        <v>229.3</v>
      </c>
    </row>
    <row r="849" spans="1:18" ht="12.75" customHeight="1">
      <c r="A849" s="18">
        <v>11</v>
      </c>
      <c r="B849" s="286" t="s">
        <v>237</v>
      </c>
      <c r="C849" s="173">
        <v>5152</v>
      </c>
      <c r="D849" s="173">
        <v>5152</v>
      </c>
      <c r="E849" s="173">
        <f t="shared" si="46"/>
        <v>0</v>
      </c>
      <c r="F849" s="176"/>
      <c r="G849" s="42"/>
      <c r="K849" s="10">
        <v>1685</v>
      </c>
      <c r="L849" s="10">
        <v>1685</v>
      </c>
      <c r="M849" s="10">
        <v>3467</v>
      </c>
      <c r="N849" s="10">
        <v>3467</v>
      </c>
      <c r="O849" s="10">
        <f t="shared" si="47"/>
        <v>5152</v>
      </c>
      <c r="P849" s="10">
        <f t="shared" si="48"/>
        <v>5152</v>
      </c>
      <c r="R849" s="10">
        <f t="shared" si="49"/>
        <v>515.2</v>
      </c>
    </row>
    <row r="850" spans="1:18" ht="12.75" customHeight="1">
      <c r="A850" s="18">
        <v>12</v>
      </c>
      <c r="B850" s="286" t="s">
        <v>238</v>
      </c>
      <c r="C850" s="173">
        <v>4357</v>
      </c>
      <c r="D850" s="173">
        <v>4357</v>
      </c>
      <c r="E850" s="173">
        <f t="shared" si="46"/>
        <v>0</v>
      </c>
      <c r="F850" s="176"/>
      <c r="G850" s="42"/>
      <c r="K850" s="10">
        <v>1736</v>
      </c>
      <c r="L850" s="10">
        <v>1736</v>
      </c>
      <c r="M850" s="10">
        <v>2621</v>
      </c>
      <c r="N850" s="10">
        <v>2621</v>
      </c>
      <c r="O850" s="10">
        <f t="shared" si="47"/>
        <v>4357</v>
      </c>
      <c r="P850" s="10">
        <f t="shared" si="48"/>
        <v>4357</v>
      </c>
      <c r="R850" s="10">
        <f t="shared" si="49"/>
        <v>435.70000000000005</v>
      </c>
    </row>
    <row r="851" spans="1:18" ht="12.75" customHeight="1">
      <c r="A851" s="18">
        <v>13</v>
      </c>
      <c r="B851" s="286" t="s">
        <v>239</v>
      </c>
      <c r="C851" s="173">
        <v>3483</v>
      </c>
      <c r="D851" s="173">
        <v>3483</v>
      </c>
      <c r="E851" s="173">
        <f t="shared" si="46"/>
        <v>0</v>
      </c>
      <c r="F851" s="176"/>
      <c r="G851" s="42"/>
      <c r="K851" s="10">
        <v>1142</v>
      </c>
      <c r="L851" s="10">
        <v>1142</v>
      </c>
      <c r="M851" s="10">
        <v>2341</v>
      </c>
      <c r="N851" s="10">
        <v>2341</v>
      </c>
      <c r="O851" s="10">
        <f t="shared" si="47"/>
        <v>3483</v>
      </c>
      <c r="P851" s="10">
        <f t="shared" si="48"/>
        <v>3483</v>
      </c>
      <c r="R851" s="10">
        <f t="shared" si="49"/>
        <v>348.3</v>
      </c>
    </row>
    <row r="852" spans="1:18" ht="12.75" customHeight="1">
      <c r="A852" s="18">
        <v>14</v>
      </c>
      <c r="B852" s="286" t="s">
        <v>240</v>
      </c>
      <c r="C852" s="173">
        <v>3109</v>
      </c>
      <c r="D852" s="173">
        <v>3109</v>
      </c>
      <c r="E852" s="173">
        <f t="shared" si="46"/>
        <v>0</v>
      </c>
      <c r="F852" s="176"/>
      <c r="G852" s="42"/>
      <c r="K852" s="10">
        <v>937</v>
      </c>
      <c r="L852" s="10">
        <v>937</v>
      </c>
      <c r="M852" s="10">
        <v>2172</v>
      </c>
      <c r="N852" s="10">
        <v>2172</v>
      </c>
      <c r="O852" s="10">
        <f t="shared" si="47"/>
        <v>3109</v>
      </c>
      <c r="P852" s="10">
        <f t="shared" si="48"/>
        <v>3109</v>
      </c>
      <c r="R852" s="10">
        <f t="shared" si="49"/>
        <v>310.90000000000003</v>
      </c>
    </row>
    <row r="853" spans="1:18" ht="12.75" customHeight="1">
      <c r="A853" s="18">
        <v>15</v>
      </c>
      <c r="B853" s="286" t="s">
        <v>241</v>
      </c>
      <c r="C853" s="173">
        <v>1592</v>
      </c>
      <c r="D853" s="173">
        <v>1592</v>
      </c>
      <c r="E853" s="173">
        <f t="shared" si="46"/>
        <v>0</v>
      </c>
      <c r="F853" s="176"/>
      <c r="G853" s="42"/>
      <c r="K853" s="10">
        <v>651</v>
      </c>
      <c r="L853" s="10">
        <v>651</v>
      </c>
      <c r="M853" s="10">
        <v>941</v>
      </c>
      <c r="N853" s="10">
        <v>941</v>
      </c>
      <c r="O853" s="10">
        <f t="shared" si="47"/>
        <v>1592</v>
      </c>
      <c r="P853" s="10">
        <f t="shared" si="48"/>
        <v>1592</v>
      </c>
      <c r="R853" s="10">
        <f t="shared" si="49"/>
        <v>159.20000000000002</v>
      </c>
    </row>
    <row r="854" spans="1:18" ht="12.75" customHeight="1">
      <c r="A854" s="18">
        <v>16</v>
      </c>
      <c r="B854" s="286" t="s">
        <v>242</v>
      </c>
      <c r="C854" s="173">
        <v>1103</v>
      </c>
      <c r="D854" s="173">
        <v>1103</v>
      </c>
      <c r="E854" s="173">
        <f t="shared" si="46"/>
        <v>0</v>
      </c>
      <c r="F854" s="176"/>
      <c r="G854" s="42"/>
      <c r="K854" s="10">
        <v>515</v>
      </c>
      <c r="L854" s="10">
        <v>515</v>
      </c>
      <c r="M854" s="10">
        <v>588</v>
      </c>
      <c r="N854" s="10">
        <v>588</v>
      </c>
      <c r="O854" s="10">
        <f t="shared" si="47"/>
        <v>1103</v>
      </c>
      <c r="P854" s="10">
        <f t="shared" si="48"/>
        <v>1103</v>
      </c>
      <c r="R854" s="10">
        <f t="shared" si="49"/>
        <v>110.30000000000001</v>
      </c>
    </row>
    <row r="855" spans="1:18" ht="12.75" customHeight="1">
      <c r="A855" s="18">
        <v>17</v>
      </c>
      <c r="B855" s="286" t="s">
        <v>243</v>
      </c>
      <c r="C855" s="173">
        <v>4765</v>
      </c>
      <c r="D855" s="173">
        <v>4765</v>
      </c>
      <c r="E855" s="173">
        <f t="shared" si="46"/>
        <v>0</v>
      </c>
      <c r="F855" s="176"/>
      <c r="G855" s="42"/>
      <c r="K855" s="10">
        <v>2168</v>
      </c>
      <c r="L855" s="10">
        <v>2168</v>
      </c>
      <c r="M855" s="10">
        <v>2597</v>
      </c>
      <c r="N855" s="10">
        <v>2597</v>
      </c>
      <c r="O855" s="10">
        <f t="shared" si="47"/>
        <v>4765</v>
      </c>
      <c r="P855" s="10">
        <f t="shared" si="48"/>
        <v>4765</v>
      </c>
      <c r="R855" s="10">
        <f t="shared" si="49"/>
        <v>476.5</v>
      </c>
    </row>
    <row r="856" spans="1:18" ht="12.75" customHeight="1">
      <c r="A856" s="18">
        <v>18</v>
      </c>
      <c r="B856" s="286" t="s">
        <v>244</v>
      </c>
      <c r="C856" s="173">
        <v>3695</v>
      </c>
      <c r="D856" s="173">
        <v>3695</v>
      </c>
      <c r="E856" s="173">
        <f t="shared" si="46"/>
        <v>0</v>
      </c>
      <c r="F856" s="176"/>
      <c r="G856" s="42"/>
      <c r="H856" s="10" t="s">
        <v>12</v>
      </c>
      <c r="K856" s="10">
        <v>1143</v>
      </c>
      <c r="L856" s="10">
        <v>1143</v>
      </c>
      <c r="M856" s="10">
        <v>2552</v>
      </c>
      <c r="N856" s="10">
        <v>2552</v>
      </c>
      <c r="O856" s="10">
        <f t="shared" si="47"/>
        <v>3695</v>
      </c>
      <c r="P856" s="10">
        <f t="shared" si="48"/>
        <v>3695</v>
      </c>
      <c r="R856" s="10">
        <f t="shared" si="49"/>
        <v>369.5</v>
      </c>
    </row>
    <row r="857" spans="1:18" ht="12.75" customHeight="1">
      <c r="A857" s="18">
        <v>19</v>
      </c>
      <c r="B857" s="286" t="s">
        <v>245</v>
      </c>
      <c r="C857" s="173">
        <v>5301</v>
      </c>
      <c r="D857" s="173">
        <v>5301</v>
      </c>
      <c r="E857" s="173">
        <f t="shared" si="46"/>
        <v>0</v>
      </c>
      <c r="F857" s="176"/>
      <c r="G857" s="42"/>
      <c r="K857" s="10">
        <v>1849</v>
      </c>
      <c r="L857" s="10">
        <v>1849</v>
      </c>
      <c r="M857" s="10">
        <v>3452</v>
      </c>
      <c r="N857" s="10">
        <v>3452</v>
      </c>
      <c r="O857" s="10">
        <f t="shared" si="47"/>
        <v>5301</v>
      </c>
      <c r="P857" s="10">
        <f t="shared" si="48"/>
        <v>5301</v>
      </c>
      <c r="R857" s="10">
        <f t="shared" si="49"/>
        <v>530.1</v>
      </c>
    </row>
    <row r="858" spans="1:18" ht="12.75" customHeight="1">
      <c r="A858" s="18">
        <v>20</v>
      </c>
      <c r="B858" s="286" t="s">
        <v>246</v>
      </c>
      <c r="C858" s="173">
        <v>3848</v>
      </c>
      <c r="D858" s="173">
        <v>3848</v>
      </c>
      <c r="E858" s="173">
        <f t="shared" si="46"/>
        <v>0</v>
      </c>
      <c r="F858" s="176"/>
      <c r="G858" s="42"/>
      <c r="K858" s="10">
        <v>1474</v>
      </c>
      <c r="L858" s="10">
        <v>1474</v>
      </c>
      <c r="M858" s="10">
        <v>2374</v>
      </c>
      <c r="N858" s="10">
        <v>2374</v>
      </c>
      <c r="O858" s="10">
        <f t="shared" si="47"/>
        <v>3848</v>
      </c>
      <c r="P858" s="10">
        <f t="shared" si="48"/>
        <v>3848</v>
      </c>
      <c r="R858" s="10">
        <f t="shared" si="49"/>
        <v>384.8</v>
      </c>
    </row>
    <row r="859" spans="1:18" ht="12.75" customHeight="1">
      <c r="A859" s="18">
        <v>21</v>
      </c>
      <c r="B859" s="286" t="s">
        <v>247</v>
      </c>
      <c r="C859" s="173">
        <v>4692</v>
      </c>
      <c r="D859" s="173">
        <v>4692</v>
      </c>
      <c r="E859" s="173">
        <f t="shared" si="46"/>
        <v>0</v>
      </c>
      <c r="F859" s="176"/>
      <c r="G859" s="42" t="s">
        <v>12</v>
      </c>
      <c r="K859" s="10">
        <v>1616</v>
      </c>
      <c r="L859" s="10">
        <v>1616</v>
      </c>
      <c r="M859" s="10">
        <v>3076</v>
      </c>
      <c r="N859" s="10">
        <v>3076</v>
      </c>
      <c r="O859" s="10">
        <f t="shared" si="47"/>
        <v>4692</v>
      </c>
      <c r="P859" s="10">
        <f t="shared" si="48"/>
        <v>4692</v>
      </c>
      <c r="R859" s="10">
        <f t="shared" si="49"/>
        <v>469.20000000000005</v>
      </c>
    </row>
    <row r="860" spans="1:18" ht="12.75" customHeight="1">
      <c r="A860" s="18">
        <v>22</v>
      </c>
      <c r="B860" s="286" t="s">
        <v>248</v>
      </c>
      <c r="C860" s="173">
        <v>2136</v>
      </c>
      <c r="D860" s="173">
        <v>2136</v>
      </c>
      <c r="E860" s="173">
        <f t="shared" si="46"/>
        <v>0</v>
      </c>
      <c r="F860" s="176"/>
      <c r="G860" s="42"/>
      <c r="K860" s="10">
        <v>903</v>
      </c>
      <c r="L860" s="10">
        <v>903</v>
      </c>
      <c r="M860" s="10">
        <v>1233</v>
      </c>
      <c r="N860" s="10">
        <v>1233</v>
      </c>
      <c r="O860" s="10">
        <f t="shared" si="47"/>
        <v>2136</v>
      </c>
      <c r="P860" s="10">
        <f t="shared" si="48"/>
        <v>2136</v>
      </c>
      <c r="R860" s="10">
        <f t="shared" si="49"/>
        <v>213.60000000000002</v>
      </c>
    </row>
    <row r="861" spans="1:18" ht="12.75" customHeight="1">
      <c r="A861" s="18">
        <v>23</v>
      </c>
      <c r="B861" s="286" t="s">
        <v>249</v>
      </c>
      <c r="C861" s="173">
        <v>4586</v>
      </c>
      <c r="D861" s="173">
        <v>4586</v>
      </c>
      <c r="E861" s="173">
        <f t="shared" si="46"/>
        <v>0</v>
      </c>
      <c r="F861" s="176"/>
      <c r="G861" s="42"/>
      <c r="K861" s="10">
        <v>1673</v>
      </c>
      <c r="L861" s="10">
        <v>1673</v>
      </c>
      <c r="M861" s="10">
        <v>2913</v>
      </c>
      <c r="N861" s="10">
        <v>2913</v>
      </c>
      <c r="O861" s="10">
        <f t="shared" si="47"/>
        <v>4586</v>
      </c>
      <c r="P861" s="10">
        <f t="shared" si="48"/>
        <v>4586</v>
      </c>
      <c r="R861" s="10">
        <f t="shared" si="49"/>
        <v>458.6</v>
      </c>
    </row>
    <row r="862" spans="1:18" ht="12.75" customHeight="1">
      <c r="A862" s="18">
        <v>24</v>
      </c>
      <c r="B862" s="286" t="s">
        <v>250</v>
      </c>
      <c r="C862" s="173">
        <v>4640</v>
      </c>
      <c r="D862" s="173">
        <v>4640</v>
      </c>
      <c r="E862" s="173">
        <f t="shared" si="46"/>
        <v>0</v>
      </c>
      <c r="F862" s="176"/>
      <c r="G862" s="42"/>
      <c r="K862" s="10">
        <v>1748</v>
      </c>
      <c r="L862" s="10">
        <v>1748</v>
      </c>
      <c r="M862" s="10">
        <v>2892</v>
      </c>
      <c r="N862" s="10">
        <v>2892</v>
      </c>
      <c r="O862" s="10">
        <f t="shared" si="47"/>
        <v>4640</v>
      </c>
      <c r="P862" s="10">
        <f t="shared" si="48"/>
        <v>4640</v>
      </c>
      <c r="R862" s="10">
        <f t="shared" si="49"/>
        <v>464</v>
      </c>
    </row>
    <row r="863" spans="1:18" ht="12.75" customHeight="1">
      <c r="A863" s="18">
        <v>25</v>
      </c>
      <c r="B863" s="286" t="s">
        <v>251</v>
      </c>
      <c r="C863" s="173">
        <v>2952</v>
      </c>
      <c r="D863" s="173">
        <v>2952</v>
      </c>
      <c r="E863" s="173">
        <f t="shared" si="46"/>
        <v>0</v>
      </c>
      <c r="F863" s="176"/>
      <c r="G863" s="42"/>
      <c r="K863" s="10">
        <v>1219</v>
      </c>
      <c r="L863" s="10">
        <v>1219</v>
      </c>
      <c r="M863" s="10">
        <v>1733</v>
      </c>
      <c r="N863" s="10">
        <v>1733</v>
      </c>
      <c r="O863" s="10">
        <f t="shared" si="47"/>
        <v>2952</v>
      </c>
      <c r="P863" s="10">
        <f t="shared" si="48"/>
        <v>2952</v>
      </c>
      <c r="R863" s="10">
        <f t="shared" si="49"/>
        <v>295.2</v>
      </c>
    </row>
    <row r="864" spans="1:18" ht="12.75" customHeight="1">
      <c r="A864" s="18">
        <v>26</v>
      </c>
      <c r="B864" s="286" t="s">
        <v>252</v>
      </c>
      <c r="C864" s="173">
        <v>6279</v>
      </c>
      <c r="D864" s="173">
        <v>6279</v>
      </c>
      <c r="E864" s="173">
        <f t="shared" si="46"/>
        <v>0</v>
      </c>
      <c r="F864" s="176"/>
      <c r="G864" s="42"/>
      <c r="K864" s="10">
        <v>1845</v>
      </c>
      <c r="L864" s="10">
        <v>1845</v>
      </c>
      <c r="M864" s="10">
        <v>4434</v>
      </c>
      <c r="N864" s="10">
        <v>4434</v>
      </c>
      <c r="O864" s="10">
        <f t="shared" si="47"/>
        <v>6279</v>
      </c>
      <c r="P864" s="10">
        <f t="shared" si="48"/>
        <v>6279</v>
      </c>
      <c r="R864" s="10">
        <f t="shared" si="49"/>
        <v>627.9000000000001</v>
      </c>
    </row>
    <row r="865" spans="1:18" ht="12.75" customHeight="1">
      <c r="A865" s="18">
        <v>27</v>
      </c>
      <c r="B865" s="286" t="s">
        <v>253</v>
      </c>
      <c r="C865" s="173">
        <v>3816</v>
      </c>
      <c r="D865" s="173">
        <v>3816</v>
      </c>
      <c r="E865" s="173">
        <f t="shared" si="46"/>
        <v>0</v>
      </c>
      <c r="F865" s="176"/>
      <c r="G865" s="42"/>
      <c r="K865" s="10">
        <v>1026</v>
      </c>
      <c r="L865" s="10">
        <v>1026</v>
      </c>
      <c r="M865" s="10">
        <v>2790</v>
      </c>
      <c r="N865" s="10">
        <v>2790</v>
      </c>
      <c r="O865" s="10">
        <f t="shared" si="47"/>
        <v>3816</v>
      </c>
      <c r="P865" s="10">
        <f t="shared" si="48"/>
        <v>3816</v>
      </c>
      <c r="R865" s="10">
        <f t="shared" si="49"/>
        <v>381.6</v>
      </c>
    </row>
    <row r="866" spans="1:18" ht="12.75" customHeight="1">
      <c r="A866" s="18">
        <v>28</v>
      </c>
      <c r="B866" s="286" t="s">
        <v>254</v>
      </c>
      <c r="C866" s="173">
        <v>5944</v>
      </c>
      <c r="D866" s="173">
        <v>5944</v>
      </c>
      <c r="E866" s="173">
        <f t="shared" si="46"/>
        <v>0</v>
      </c>
      <c r="F866" s="176"/>
      <c r="G866" s="42"/>
      <c r="K866" s="10">
        <v>1965</v>
      </c>
      <c r="L866" s="10">
        <v>1965</v>
      </c>
      <c r="M866" s="10">
        <v>3979</v>
      </c>
      <c r="N866" s="10">
        <v>3979</v>
      </c>
      <c r="O866" s="10">
        <f t="shared" si="47"/>
        <v>5944</v>
      </c>
      <c r="P866" s="10">
        <f t="shared" si="48"/>
        <v>5944</v>
      </c>
      <c r="R866" s="10">
        <f t="shared" si="49"/>
        <v>594.4</v>
      </c>
    </row>
    <row r="867" spans="1:18" ht="12.75" customHeight="1">
      <c r="A867" s="18">
        <v>29</v>
      </c>
      <c r="B867" s="286" t="s">
        <v>255</v>
      </c>
      <c r="C867" s="173">
        <v>4475</v>
      </c>
      <c r="D867" s="173">
        <v>4475</v>
      </c>
      <c r="E867" s="173">
        <f t="shared" si="46"/>
        <v>0</v>
      </c>
      <c r="F867" s="176"/>
      <c r="G867" s="42"/>
      <c r="K867" s="10">
        <v>1486</v>
      </c>
      <c r="L867" s="10">
        <v>1486</v>
      </c>
      <c r="M867" s="10">
        <v>2989</v>
      </c>
      <c r="N867" s="10">
        <v>2989</v>
      </c>
      <c r="O867" s="10">
        <f t="shared" si="47"/>
        <v>4475</v>
      </c>
      <c r="P867" s="10">
        <f t="shared" si="48"/>
        <v>4475</v>
      </c>
      <c r="R867" s="10">
        <f t="shared" si="49"/>
        <v>447.5</v>
      </c>
    </row>
    <row r="868" spans="1:18" ht="12.75" customHeight="1">
      <c r="A868" s="18">
        <v>30</v>
      </c>
      <c r="B868" s="286" t="s">
        <v>256</v>
      </c>
      <c r="C868" s="173">
        <v>7088</v>
      </c>
      <c r="D868" s="173">
        <v>7088</v>
      </c>
      <c r="E868" s="173">
        <f t="shared" si="46"/>
        <v>0</v>
      </c>
      <c r="F868" s="176"/>
      <c r="G868" s="42"/>
      <c r="K868" s="10">
        <v>2729</v>
      </c>
      <c r="L868" s="10">
        <v>2729</v>
      </c>
      <c r="M868" s="10">
        <v>4359</v>
      </c>
      <c r="N868" s="10">
        <v>4359</v>
      </c>
      <c r="O868" s="10">
        <f t="shared" si="47"/>
        <v>7088</v>
      </c>
      <c r="P868" s="10">
        <f t="shared" si="48"/>
        <v>7088</v>
      </c>
      <c r="R868" s="10">
        <f t="shared" si="49"/>
        <v>708.8000000000001</v>
      </c>
    </row>
    <row r="869" spans="1:18" ht="12.75" customHeight="1">
      <c r="A869" s="18">
        <v>31</v>
      </c>
      <c r="B869" s="286" t="s">
        <v>257</v>
      </c>
      <c r="C869" s="173">
        <v>7057</v>
      </c>
      <c r="D869" s="173">
        <v>7057</v>
      </c>
      <c r="E869" s="173">
        <f t="shared" si="46"/>
        <v>0</v>
      </c>
      <c r="F869" s="176"/>
      <c r="G869" s="42"/>
      <c r="K869" s="10">
        <v>2513</v>
      </c>
      <c r="L869" s="10">
        <v>2513</v>
      </c>
      <c r="M869" s="10">
        <v>4544</v>
      </c>
      <c r="N869" s="10">
        <v>4544</v>
      </c>
      <c r="O869" s="10">
        <f t="shared" si="47"/>
        <v>7057</v>
      </c>
      <c r="P869" s="10">
        <f t="shared" si="48"/>
        <v>7057</v>
      </c>
      <c r="R869" s="10">
        <f t="shared" si="49"/>
        <v>705.7</v>
      </c>
    </row>
    <row r="870" spans="1:18" ht="12.75" customHeight="1">
      <c r="A870" s="18">
        <v>32</v>
      </c>
      <c r="B870" s="286" t="s">
        <v>258</v>
      </c>
      <c r="C870" s="173">
        <v>4383</v>
      </c>
      <c r="D870" s="173">
        <v>4383</v>
      </c>
      <c r="E870" s="173">
        <f t="shared" si="46"/>
        <v>0</v>
      </c>
      <c r="F870" s="176"/>
      <c r="G870" s="42"/>
      <c r="K870" s="10">
        <v>1391</v>
      </c>
      <c r="L870" s="10">
        <v>1391</v>
      </c>
      <c r="M870" s="10">
        <v>2992</v>
      </c>
      <c r="N870" s="10">
        <v>2992</v>
      </c>
      <c r="O870" s="10">
        <f t="shared" si="47"/>
        <v>4383</v>
      </c>
      <c r="P870" s="10">
        <f t="shared" si="48"/>
        <v>4383</v>
      </c>
      <c r="R870" s="10">
        <f t="shared" si="49"/>
        <v>438.3</v>
      </c>
    </row>
    <row r="871" spans="1:18" ht="15" customHeight="1">
      <c r="A871" s="34"/>
      <c r="B871" s="1" t="s">
        <v>27</v>
      </c>
      <c r="C871" s="174">
        <v>128130</v>
      </c>
      <c r="D871" s="174">
        <v>128130</v>
      </c>
      <c r="E871" s="174">
        <f t="shared" si="46"/>
        <v>0</v>
      </c>
      <c r="F871" s="177"/>
      <c r="G871" s="38"/>
      <c r="K871" s="10">
        <v>46905</v>
      </c>
      <c r="L871" s="10">
        <v>46905</v>
      </c>
      <c r="M871" s="10">
        <v>81225</v>
      </c>
      <c r="N871" s="10">
        <v>81225</v>
      </c>
      <c r="O871" s="10">
        <f t="shared" si="47"/>
        <v>128130</v>
      </c>
      <c r="P871" s="10">
        <f t="shared" si="48"/>
        <v>128130</v>
      </c>
      <c r="R871" s="10">
        <f t="shared" si="49"/>
        <v>12813</v>
      </c>
    </row>
    <row r="872" spans="1:7" ht="15" customHeight="1">
      <c r="A872" s="40"/>
      <c r="B872" s="2"/>
      <c r="C872" s="170"/>
      <c r="D872" s="171"/>
      <c r="E872" s="171"/>
      <c r="F872" s="171"/>
      <c r="G872" s="38"/>
    </row>
    <row r="873" spans="1:7" ht="15" customHeight="1">
      <c r="A873" s="40"/>
      <c r="B873" s="2"/>
      <c r="C873" s="170"/>
      <c r="D873" s="171"/>
      <c r="E873" s="171"/>
      <c r="F873" s="171"/>
      <c r="G873" s="38"/>
    </row>
    <row r="874" spans="1:7" ht="13.5" customHeight="1">
      <c r="A874" s="47" t="s">
        <v>71</v>
      </c>
      <c r="B874" s="101"/>
      <c r="C874" s="101"/>
      <c r="D874" s="102"/>
      <c r="E874" s="102"/>
      <c r="F874" s="102"/>
      <c r="G874" s="102"/>
    </row>
    <row r="875" spans="1:7" ht="13.5" customHeight="1">
      <c r="A875" s="47" t="s">
        <v>192</v>
      </c>
      <c r="B875" s="101"/>
      <c r="C875" s="101"/>
      <c r="D875" s="102"/>
      <c r="E875" s="102"/>
      <c r="F875" s="102"/>
      <c r="G875" s="102"/>
    </row>
    <row r="876" spans="1:7" ht="42" customHeight="1">
      <c r="A876" s="16" t="s">
        <v>37</v>
      </c>
      <c r="B876" s="16" t="s">
        <v>38</v>
      </c>
      <c r="C876" s="16" t="s">
        <v>193</v>
      </c>
      <c r="D876" s="16" t="s">
        <v>194</v>
      </c>
      <c r="E876" s="16" t="s">
        <v>72</v>
      </c>
      <c r="F876" s="16" t="s">
        <v>73</v>
      </c>
      <c r="G876" s="16" t="s">
        <v>74</v>
      </c>
    </row>
    <row r="877" spans="1:7" ht="14.25">
      <c r="A877" s="103">
        <v>1</v>
      </c>
      <c r="B877" s="103">
        <v>2</v>
      </c>
      <c r="C877" s="103">
        <v>3</v>
      </c>
      <c r="D877" s="103">
        <v>4</v>
      </c>
      <c r="E877" s="103">
        <v>5</v>
      </c>
      <c r="F877" s="103">
        <v>6</v>
      </c>
      <c r="G877" s="103">
        <v>7</v>
      </c>
    </row>
    <row r="878" spans="1:14" ht="12.75" customHeight="1">
      <c r="A878" s="186">
        <v>1</v>
      </c>
      <c r="B878" s="286" t="s">
        <v>227</v>
      </c>
      <c r="C878" s="183">
        <v>189.64800000000002</v>
      </c>
      <c r="D878" s="183">
        <v>0</v>
      </c>
      <c r="E878" s="183">
        <v>189.64800000000002</v>
      </c>
      <c r="F878" s="183">
        <f>D878+E878</f>
        <v>189.64800000000002</v>
      </c>
      <c r="G878" s="196">
        <f>F878/C878</f>
        <v>1</v>
      </c>
      <c r="H878" s="188"/>
      <c r="L878" s="10">
        <v>102.27600000000001</v>
      </c>
      <c r="M878" s="10">
        <v>87.372</v>
      </c>
      <c r="N878" s="10">
        <f>SUM(L878:M878)</f>
        <v>189.64800000000002</v>
      </c>
    </row>
    <row r="879" spans="1:14" ht="12.75" customHeight="1">
      <c r="A879" s="186">
        <v>2</v>
      </c>
      <c r="B879" s="286" t="s">
        <v>228</v>
      </c>
      <c r="C879" s="183">
        <v>191.59199999999998</v>
      </c>
      <c r="D879" s="183">
        <v>0</v>
      </c>
      <c r="E879" s="183">
        <v>191.59199999999998</v>
      </c>
      <c r="F879" s="183">
        <f aca="true" t="shared" si="50" ref="F879:F902">D879+E879</f>
        <v>191.59199999999998</v>
      </c>
      <c r="G879" s="196">
        <f aca="true" t="shared" si="51" ref="G879:G902">F879/C879</f>
        <v>1</v>
      </c>
      <c r="H879" s="188"/>
      <c r="L879" s="10">
        <v>76.896</v>
      </c>
      <c r="M879" s="10">
        <v>114.696</v>
      </c>
      <c r="N879" s="10">
        <f aca="true" t="shared" si="52" ref="N879:N910">SUM(L879:M879)</f>
        <v>191.59199999999998</v>
      </c>
    </row>
    <row r="880" spans="1:14" ht="12.75" customHeight="1">
      <c r="A880" s="186">
        <v>3</v>
      </c>
      <c r="B880" s="286" t="s">
        <v>229</v>
      </c>
      <c r="C880" s="183">
        <v>419.688</v>
      </c>
      <c r="D880" s="183">
        <v>0</v>
      </c>
      <c r="E880" s="183">
        <v>419.688</v>
      </c>
      <c r="F880" s="183">
        <f t="shared" si="50"/>
        <v>419.688</v>
      </c>
      <c r="G880" s="196">
        <f t="shared" si="51"/>
        <v>1</v>
      </c>
      <c r="H880" s="188"/>
      <c r="L880" s="10">
        <v>257.04</v>
      </c>
      <c r="M880" s="10">
        <v>162.648</v>
      </c>
      <c r="N880" s="10">
        <f t="shared" si="52"/>
        <v>419.688</v>
      </c>
    </row>
    <row r="881" spans="1:14" ht="12.75" customHeight="1">
      <c r="A881" s="186">
        <v>4</v>
      </c>
      <c r="B881" s="286" t="s">
        <v>230</v>
      </c>
      <c r="C881" s="183">
        <v>512.568</v>
      </c>
      <c r="D881" s="183">
        <v>0</v>
      </c>
      <c r="E881" s="183">
        <v>512.568</v>
      </c>
      <c r="F881" s="183">
        <f t="shared" si="50"/>
        <v>512.568</v>
      </c>
      <c r="G881" s="196">
        <f t="shared" si="51"/>
        <v>1</v>
      </c>
      <c r="H881" s="188"/>
      <c r="L881" s="10">
        <v>318.168</v>
      </c>
      <c r="M881" s="10">
        <v>194.4</v>
      </c>
      <c r="N881" s="10">
        <f t="shared" si="52"/>
        <v>512.568</v>
      </c>
    </row>
    <row r="882" spans="1:14" ht="12.75" customHeight="1">
      <c r="A882" s="186">
        <v>5</v>
      </c>
      <c r="B882" s="286" t="s">
        <v>231</v>
      </c>
      <c r="C882" s="183">
        <v>436.428</v>
      </c>
      <c r="D882" s="183">
        <v>0</v>
      </c>
      <c r="E882" s="183">
        <v>436.428</v>
      </c>
      <c r="F882" s="183">
        <f t="shared" si="50"/>
        <v>436.428</v>
      </c>
      <c r="G882" s="196">
        <f t="shared" si="51"/>
        <v>1</v>
      </c>
      <c r="H882" s="188"/>
      <c r="L882" s="10">
        <v>275.29200000000003</v>
      </c>
      <c r="M882" s="10">
        <v>161.136</v>
      </c>
      <c r="N882" s="10">
        <f t="shared" si="52"/>
        <v>436.428</v>
      </c>
    </row>
    <row r="883" spans="1:14" ht="12.75" customHeight="1">
      <c r="A883" s="186">
        <v>6</v>
      </c>
      <c r="B883" s="286" t="s">
        <v>232</v>
      </c>
      <c r="C883" s="183">
        <v>497.44800000000004</v>
      </c>
      <c r="D883" s="183">
        <v>0</v>
      </c>
      <c r="E883" s="183">
        <v>497.44800000000004</v>
      </c>
      <c r="F883" s="183">
        <f t="shared" si="50"/>
        <v>497.44800000000004</v>
      </c>
      <c r="G883" s="196">
        <f t="shared" si="51"/>
        <v>1</v>
      </c>
      <c r="H883" s="188"/>
      <c r="L883" s="10">
        <v>340.956</v>
      </c>
      <c r="M883" s="10">
        <v>156.49200000000002</v>
      </c>
      <c r="N883" s="10">
        <f t="shared" si="52"/>
        <v>497.44800000000004</v>
      </c>
    </row>
    <row r="884" spans="1:14" ht="12.75" customHeight="1">
      <c r="A884" s="186">
        <v>7</v>
      </c>
      <c r="B884" s="286" t="s">
        <v>233</v>
      </c>
      <c r="C884" s="183">
        <v>418.716</v>
      </c>
      <c r="D884" s="183">
        <v>0</v>
      </c>
      <c r="E884" s="183">
        <v>418.716</v>
      </c>
      <c r="F884" s="183">
        <f t="shared" si="50"/>
        <v>418.716</v>
      </c>
      <c r="G884" s="196">
        <f t="shared" si="51"/>
        <v>1</v>
      </c>
      <c r="H884" s="188"/>
      <c r="L884" s="10">
        <v>264.924</v>
      </c>
      <c r="M884" s="10">
        <v>153.792</v>
      </c>
      <c r="N884" s="10">
        <f t="shared" si="52"/>
        <v>418.716</v>
      </c>
    </row>
    <row r="885" spans="1:14" ht="12.75" customHeight="1">
      <c r="A885" s="186">
        <v>8</v>
      </c>
      <c r="B885" s="286" t="s">
        <v>234</v>
      </c>
      <c r="C885" s="183">
        <v>507.6</v>
      </c>
      <c r="D885" s="183">
        <v>0</v>
      </c>
      <c r="E885" s="183">
        <v>507.6</v>
      </c>
      <c r="F885" s="183">
        <f t="shared" si="50"/>
        <v>507.6</v>
      </c>
      <c r="G885" s="196">
        <f t="shared" si="51"/>
        <v>1</v>
      </c>
      <c r="H885" s="188"/>
      <c r="L885" s="10">
        <v>296.784</v>
      </c>
      <c r="M885" s="10">
        <v>210.816</v>
      </c>
      <c r="N885" s="10">
        <f t="shared" si="52"/>
        <v>507.6</v>
      </c>
    </row>
    <row r="886" spans="1:14" ht="12.75" customHeight="1">
      <c r="A886" s="186">
        <v>9</v>
      </c>
      <c r="B886" s="286" t="s">
        <v>235</v>
      </c>
      <c r="C886" s="183">
        <v>215.784</v>
      </c>
      <c r="D886" s="183">
        <v>0</v>
      </c>
      <c r="E886" s="183">
        <v>215.784</v>
      </c>
      <c r="F886" s="183">
        <f t="shared" si="50"/>
        <v>215.784</v>
      </c>
      <c r="G886" s="196">
        <f t="shared" si="51"/>
        <v>1</v>
      </c>
      <c r="H886" s="188"/>
      <c r="L886" s="10">
        <v>84.672</v>
      </c>
      <c r="M886" s="10">
        <v>131.112</v>
      </c>
      <c r="N886" s="10">
        <f t="shared" si="52"/>
        <v>215.784</v>
      </c>
    </row>
    <row r="887" spans="1:14" ht="12.75" customHeight="1">
      <c r="A887" s="186">
        <v>10</v>
      </c>
      <c r="B887" s="286" t="s">
        <v>236</v>
      </c>
      <c r="C887" s="183">
        <v>247.64399999999998</v>
      </c>
      <c r="D887" s="183">
        <v>0</v>
      </c>
      <c r="E887" s="183">
        <v>247.64399999999998</v>
      </c>
      <c r="F887" s="183">
        <f t="shared" si="50"/>
        <v>247.64399999999998</v>
      </c>
      <c r="G887" s="196">
        <f t="shared" si="51"/>
        <v>1</v>
      </c>
      <c r="H887" s="188"/>
      <c r="L887" s="10">
        <v>163.07999999999998</v>
      </c>
      <c r="M887" s="10">
        <v>84.564</v>
      </c>
      <c r="N887" s="10">
        <f t="shared" si="52"/>
        <v>247.64399999999998</v>
      </c>
    </row>
    <row r="888" spans="1:14" ht="12.75" customHeight="1">
      <c r="A888" s="186">
        <v>11</v>
      </c>
      <c r="B888" s="286" t="s">
        <v>237</v>
      </c>
      <c r="C888" s="183">
        <v>556.416</v>
      </c>
      <c r="D888" s="183">
        <v>0</v>
      </c>
      <c r="E888" s="183">
        <v>556.416</v>
      </c>
      <c r="F888" s="183">
        <f t="shared" si="50"/>
        <v>556.416</v>
      </c>
      <c r="G888" s="196">
        <f t="shared" si="51"/>
        <v>1</v>
      </c>
      <c r="H888" s="188"/>
      <c r="L888" s="10">
        <v>374.43600000000004</v>
      </c>
      <c r="M888" s="10">
        <v>181.98</v>
      </c>
      <c r="N888" s="10">
        <f t="shared" si="52"/>
        <v>556.416</v>
      </c>
    </row>
    <row r="889" spans="1:14" ht="12.75" customHeight="1">
      <c r="A889" s="186">
        <v>12</v>
      </c>
      <c r="B889" s="286" t="s">
        <v>238</v>
      </c>
      <c r="C889" s="183">
        <v>470.556</v>
      </c>
      <c r="D889" s="183">
        <v>0</v>
      </c>
      <c r="E889" s="183">
        <v>470.556</v>
      </c>
      <c r="F889" s="183">
        <f t="shared" si="50"/>
        <v>470.556</v>
      </c>
      <c r="G889" s="196">
        <f t="shared" si="51"/>
        <v>1</v>
      </c>
      <c r="H889" s="188"/>
      <c r="L889" s="10">
        <v>283.068</v>
      </c>
      <c r="M889" s="10">
        <v>187.488</v>
      </c>
      <c r="N889" s="10">
        <f t="shared" si="52"/>
        <v>470.556</v>
      </c>
    </row>
    <row r="890" spans="1:14" ht="12.75" customHeight="1">
      <c r="A890" s="186">
        <v>13</v>
      </c>
      <c r="B890" s="286" t="s">
        <v>239</v>
      </c>
      <c r="C890" s="183">
        <v>376.164</v>
      </c>
      <c r="D890" s="183">
        <v>0</v>
      </c>
      <c r="E890" s="183">
        <v>376.164</v>
      </c>
      <c r="F890" s="183">
        <f t="shared" si="50"/>
        <v>376.164</v>
      </c>
      <c r="G890" s="196">
        <f t="shared" si="51"/>
        <v>1</v>
      </c>
      <c r="H890" s="188"/>
      <c r="L890" s="10">
        <v>252.828</v>
      </c>
      <c r="M890" s="10">
        <v>123.336</v>
      </c>
      <c r="N890" s="10">
        <f t="shared" si="52"/>
        <v>376.164</v>
      </c>
    </row>
    <row r="891" spans="1:14" ht="12.75" customHeight="1">
      <c r="A891" s="186">
        <v>14</v>
      </c>
      <c r="B891" s="286" t="s">
        <v>240</v>
      </c>
      <c r="C891" s="183">
        <v>335.772</v>
      </c>
      <c r="D891" s="183">
        <v>0</v>
      </c>
      <c r="E891" s="183">
        <v>335.772</v>
      </c>
      <c r="F891" s="183">
        <f t="shared" si="50"/>
        <v>335.772</v>
      </c>
      <c r="G891" s="196">
        <f t="shared" si="51"/>
        <v>1</v>
      </c>
      <c r="H891" s="188"/>
      <c r="L891" s="10">
        <v>234.576</v>
      </c>
      <c r="M891" s="10">
        <v>101.196</v>
      </c>
      <c r="N891" s="10">
        <f t="shared" si="52"/>
        <v>335.772</v>
      </c>
    </row>
    <row r="892" spans="1:14" ht="12.75" customHeight="1">
      <c r="A892" s="186">
        <v>15</v>
      </c>
      <c r="B892" s="286" t="s">
        <v>241</v>
      </c>
      <c r="C892" s="183">
        <v>171.936</v>
      </c>
      <c r="D892" s="183">
        <v>0</v>
      </c>
      <c r="E892" s="183">
        <v>171.936</v>
      </c>
      <c r="F892" s="183">
        <f t="shared" si="50"/>
        <v>171.936</v>
      </c>
      <c r="G892" s="196">
        <f t="shared" si="51"/>
        <v>1</v>
      </c>
      <c r="H892" s="188"/>
      <c r="L892" s="10">
        <v>101.628</v>
      </c>
      <c r="M892" s="10">
        <v>70.308</v>
      </c>
      <c r="N892" s="10">
        <f t="shared" si="52"/>
        <v>171.936</v>
      </c>
    </row>
    <row r="893" spans="1:14" ht="12.75" customHeight="1">
      <c r="A893" s="186">
        <v>16</v>
      </c>
      <c r="B893" s="286" t="s">
        <v>242</v>
      </c>
      <c r="C893" s="183">
        <v>119.124</v>
      </c>
      <c r="D893" s="183">
        <v>0</v>
      </c>
      <c r="E893" s="183">
        <v>119.124</v>
      </c>
      <c r="F893" s="183">
        <f t="shared" si="50"/>
        <v>119.124</v>
      </c>
      <c r="G893" s="196">
        <f t="shared" si="51"/>
        <v>1</v>
      </c>
      <c r="H893" s="188"/>
      <c r="L893" s="10">
        <v>63.504000000000005</v>
      </c>
      <c r="M893" s="10">
        <v>55.62</v>
      </c>
      <c r="N893" s="10">
        <f t="shared" si="52"/>
        <v>119.124</v>
      </c>
    </row>
    <row r="894" spans="1:14" ht="12.75" customHeight="1">
      <c r="A894" s="186">
        <v>17</v>
      </c>
      <c r="B894" s="286" t="s">
        <v>243</v>
      </c>
      <c r="C894" s="183">
        <v>514.62</v>
      </c>
      <c r="D894" s="183">
        <v>0</v>
      </c>
      <c r="E894" s="183">
        <v>514.62</v>
      </c>
      <c r="F894" s="183">
        <f t="shared" si="50"/>
        <v>514.62</v>
      </c>
      <c r="G894" s="196">
        <f t="shared" si="51"/>
        <v>1</v>
      </c>
      <c r="H894" s="188"/>
      <c r="L894" s="10">
        <v>280.476</v>
      </c>
      <c r="M894" s="10">
        <v>234.144</v>
      </c>
      <c r="N894" s="10">
        <f t="shared" si="52"/>
        <v>514.62</v>
      </c>
    </row>
    <row r="895" spans="1:14" s="219" customFormat="1" ht="12.75" customHeight="1">
      <c r="A895" s="186">
        <v>18</v>
      </c>
      <c r="B895" s="286" t="s">
        <v>244</v>
      </c>
      <c r="C895" s="183">
        <v>399.05999999999995</v>
      </c>
      <c r="D895" s="183">
        <v>0</v>
      </c>
      <c r="E895" s="183">
        <v>399.05999999999995</v>
      </c>
      <c r="F895" s="183">
        <f t="shared" si="50"/>
        <v>399.05999999999995</v>
      </c>
      <c r="G895" s="196">
        <f t="shared" si="51"/>
        <v>1</v>
      </c>
      <c r="H895" s="188"/>
      <c r="L895" s="219">
        <v>275.616</v>
      </c>
      <c r="M895" s="219">
        <v>123.44399999999999</v>
      </c>
      <c r="N895" s="10">
        <f t="shared" si="52"/>
        <v>399.05999999999995</v>
      </c>
    </row>
    <row r="896" spans="1:14" ht="12.75" customHeight="1">
      <c r="A896" s="186">
        <v>19</v>
      </c>
      <c r="B896" s="286" t="s">
        <v>245</v>
      </c>
      <c r="C896" s="183">
        <v>572.508</v>
      </c>
      <c r="D896" s="183">
        <v>0</v>
      </c>
      <c r="E896" s="183">
        <v>572.508</v>
      </c>
      <c r="F896" s="183">
        <f t="shared" si="50"/>
        <v>572.508</v>
      </c>
      <c r="G896" s="196">
        <f t="shared" si="51"/>
        <v>1</v>
      </c>
      <c r="H896" s="188"/>
      <c r="L896" s="10">
        <v>372.81600000000003</v>
      </c>
      <c r="M896" s="10">
        <v>199.692</v>
      </c>
      <c r="N896" s="10">
        <f t="shared" si="52"/>
        <v>572.508</v>
      </c>
    </row>
    <row r="897" spans="1:14" ht="12.75" customHeight="1">
      <c r="A897" s="186">
        <v>20</v>
      </c>
      <c r="B897" s="286" t="s">
        <v>246</v>
      </c>
      <c r="C897" s="183">
        <v>415.584</v>
      </c>
      <c r="D897" s="183">
        <v>0</v>
      </c>
      <c r="E897" s="183">
        <v>415.584</v>
      </c>
      <c r="F897" s="183">
        <f t="shared" si="50"/>
        <v>415.584</v>
      </c>
      <c r="G897" s="196">
        <f t="shared" si="51"/>
        <v>1</v>
      </c>
      <c r="H897" s="188"/>
      <c r="L897" s="10">
        <v>256.392</v>
      </c>
      <c r="M897" s="10">
        <v>159.192</v>
      </c>
      <c r="N897" s="10">
        <f t="shared" si="52"/>
        <v>415.584</v>
      </c>
    </row>
    <row r="898" spans="1:14" ht="12.75" customHeight="1">
      <c r="A898" s="186">
        <v>21</v>
      </c>
      <c r="B898" s="286" t="s">
        <v>247</v>
      </c>
      <c r="C898" s="183">
        <v>506.736</v>
      </c>
      <c r="D898" s="183">
        <v>0</v>
      </c>
      <c r="E898" s="183">
        <v>506.736</v>
      </c>
      <c r="F898" s="183">
        <f t="shared" si="50"/>
        <v>506.736</v>
      </c>
      <c r="G898" s="196">
        <f t="shared" si="51"/>
        <v>1</v>
      </c>
      <c r="H898" s="188"/>
      <c r="L898" s="10">
        <v>332.20799999999997</v>
      </c>
      <c r="M898" s="10">
        <v>174.528</v>
      </c>
      <c r="N898" s="10">
        <f t="shared" si="52"/>
        <v>506.736</v>
      </c>
    </row>
    <row r="899" spans="1:14" ht="12.75" customHeight="1">
      <c r="A899" s="186">
        <v>22</v>
      </c>
      <c r="B899" s="286" t="s">
        <v>248</v>
      </c>
      <c r="C899" s="183">
        <v>230.688</v>
      </c>
      <c r="D899" s="183">
        <v>0</v>
      </c>
      <c r="E899" s="183">
        <v>230.688</v>
      </c>
      <c r="F899" s="183">
        <f t="shared" si="50"/>
        <v>230.688</v>
      </c>
      <c r="G899" s="196">
        <f t="shared" si="51"/>
        <v>1</v>
      </c>
      <c r="H899" s="188"/>
      <c r="L899" s="10">
        <v>133.164</v>
      </c>
      <c r="M899" s="10">
        <v>97.524</v>
      </c>
      <c r="N899" s="10">
        <f t="shared" si="52"/>
        <v>230.688</v>
      </c>
    </row>
    <row r="900" spans="1:14" ht="12.75" customHeight="1">
      <c r="A900" s="186">
        <v>23</v>
      </c>
      <c r="B900" s="286" t="s">
        <v>249</v>
      </c>
      <c r="C900" s="183">
        <v>495.288</v>
      </c>
      <c r="D900" s="183">
        <v>0</v>
      </c>
      <c r="E900" s="183">
        <v>495.288</v>
      </c>
      <c r="F900" s="183">
        <f t="shared" si="50"/>
        <v>495.288</v>
      </c>
      <c r="G900" s="196">
        <f t="shared" si="51"/>
        <v>1</v>
      </c>
      <c r="H900" s="188"/>
      <c r="L900" s="10">
        <v>314.60400000000004</v>
      </c>
      <c r="M900" s="10">
        <v>180.684</v>
      </c>
      <c r="N900" s="10">
        <f t="shared" si="52"/>
        <v>495.288</v>
      </c>
    </row>
    <row r="901" spans="1:14" ht="12.75" customHeight="1">
      <c r="A901" s="186">
        <v>24</v>
      </c>
      <c r="B901" s="286" t="s">
        <v>250</v>
      </c>
      <c r="C901" s="183">
        <v>501.12</v>
      </c>
      <c r="D901" s="183">
        <v>0</v>
      </c>
      <c r="E901" s="183">
        <v>501.12</v>
      </c>
      <c r="F901" s="183">
        <f t="shared" si="50"/>
        <v>501.12</v>
      </c>
      <c r="G901" s="196">
        <f t="shared" si="51"/>
        <v>1</v>
      </c>
      <c r="H901" s="188"/>
      <c r="L901" s="10">
        <v>312.336</v>
      </c>
      <c r="M901" s="10">
        <v>188.784</v>
      </c>
      <c r="N901" s="10">
        <f t="shared" si="52"/>
        <v>501.12</v>
      </c>
    </row>
    <row r="902" spans="1:14" ht="12.75" customHeight="1">
      <c r="A902" s="186">
        <v>25</v>
      </c>
      <c r="B902" s="286" t="s">
        <v>251</v>
      </c>
      <c r="C902" s="183">
        <v>318.816</v>
      </c>
      <c r="D902" s="183">
        <v>0</v>
      </c>
      <c r="E902" s="183">
        <v>318.816</v>
      </c>
      <c r="F902" s="183">
        <f t="shared" si="50"/>
        <v>318.816</v>
      </c>
      <c r="G902" s="196">
        <f t="shared" si="51"/>
        <v>1</v>
      </c>
      <c r="H902" s="188"/>
      <c r="L902" s="10">
        <v>187.164</v>
      </c>
      <c r="M902" s="10">
        <v>131.652</v>
      </c>
      <c r="N902" s="10">
        <f t="shared" si="52"/>
        <v>318.816</v>
      </c>
    </row>
    <row r="903" spans="1:14" ht="12.75" customHeight="1">
      <c r="A903" s="186">
        <v>26</v>
      </c>
      <c r="B903" s="286" t="s">
        <v>252</v>
      </c>
      <c r="C903" s="183">
        <v>678.1320000000001</v>
      </c>
      <c r="D903" s="183">
        <v>0</v>
      </c>
      <c r="E903" s="183">
        <v>678.1320000000001</v>
      </c>
      <c r="F903" s="183">
        <f aca="true" t="shared" si="53" ref="F903:F909">D903+E903</f>
        <v>678.1320000000001</v>
      </c>
      <c r="G903" s="196">
        <f aca="true" t="shared" si="54" ref="G903:G909">F903/C903</f>
        <v>1</v>
      </c>
      <c r="H903" s="188"/>
      <c r="L903" s="10">
        <v>478.872</v>
      </c>
      <c r="M903" s="10">
        <v>199.26</v>
      </c>
      <c r="N903" s="10">
        <f t="shared" si="52"/>
        <v>678.1320000000001</v>
      </c>
    </row>
    <row r="904" spans="1:14" ht="12.75" customHeight="1">
      <c r="A904" s="186">
        <v>27</v>
      </c>
      <c r="B904" s="286" t="s">
        <v>253</v>
      </c>
      <c r="C904" s="183">
        <v>412.128</v>
      </c>
      <c r="D904" s="183">
        <v>0</v>
      </c>
      <c r="E904" s="183">
        <v>412.128</v>
      </c>
      <c r="F904" s="183">
        <f t="shared" si="53"/>
        <v>412.128</v>
      </c>
      <c r="G904" s="196">
        <f t="shared" si="54"/>
        <v>1</v>
      </c>
      <c r="H904" s="188"/>
      <c r="L904" s="10">
        <v>301.32</v>
      </c>
      <c r="M904" s="10">
        <v>110.80799999999999</v>
      </c>
      <c r="N904" s="10">
        <f t="shared" si="52"/>
        <v>412.128</v>
      </c>
    </row>
    <row r="905" spans="1:14" ht="12.75" customHeight="1">
      <c r="A905" s="186">
        <v>28</v>
      </c>
      <c r="B905" s="286" t="s">
        <v>254</v>
      </c>
      <c r="C905" s="183">
        <v>641.952</v>
      </c>
      <c r="D905" s="183">
        <v>0</v>
      </c>
      <c r="E905" s="183">
        <v>641.952</v>
      </c>
      <c r="F905" s="183">
        <f t="shared" si="53"/>
        <v>641.952</v>
      </c>
      <c r="G905" s="196">
        <f t="shared" si="54"/>
        <v>1</v>
      </c>
      <c r="H905" s="188"/>
      <c r="L905" s="10">
        <v>429.73199999999997</v>
      </c>
      <c r="M905" s="10">
        <v>212.22</v>
      </c>
      <c r="N905" s="10">
        <f t="shared" si="52"/>
        <v>641.952</v>
      </c>
    </row>
    <row r="906" spans="1:14" ht="12.75" customHeight="1">
      <c r="A906" s="186">
        <v>29</v>
      </c>
      <c r="B906" s="286" t="s">
        <v>255</v>
      </c>
      <c r="C906" s="183">
        <v>483.3</v>
      </c>
      <c r="D906" s="183">
        <v>0</v>
      </c>
      <c r="E906" s="183">
        <v>483.3</v>
      </c>
      <c r="F906" s="183">
        <f t="shared" si="53"/>
        <v>483.3</v>
      </c>
      <c r="G906" s="196">
        <f t="shared" si="54"/>
        <v>1</v>
      </c>
      <c r="H906" s="188"/>
      <c r="L906" s="10">
        <v>322.812</v>
      </c>
      <c r="M906" s="10">
        <v>160.488</v>
      </c>
      <c r="N906" s="10">
        <f t="shared" si="52"/>
        <v>483.3</v>
      </c>
    </row>
    <row r="907" spans="1:14" ht="12.75" customHeight="1">
      <c r="A907" s="186">
        <v>30</v>
      </c>
      <c r="B907" s="286" t="s">
        <v>256</v>
      </c>
      <c r="C907" s="183">
        <v>765.504</v>
      </c>
      <c r="D907" s="183">
        <v>0</v>
      </c>
      <c r="E907" s="183">
        <v>765.504</v>
      </c>
      <c r="F907" s="183">
        <f t="shared" si="53"/>
        <v>765.504</v>
      </c>
      <c r="G907" s="196">
        <f t="shared" si="54"/>
        <v>1</v>
      </c>
      <c r="H907" s="188"/>
      <c r="L907" s="10">
        <v>470.77200000000005</v>
      </c>
      <c r="M907" s="10">
        <v>294.73199999999997</v>
      </c>
      <c r="N907" s="10">
        <f t="shared" si="52"/>
        <v>765.504</v>
      </c>
    </row>
    <row r="908" spans="1:14" ht="12.75" customHeight="1">
      <c r="A908" s="186">
        <v>31</v>
      </c>
      <c r="B908" s="286" t="s">
        <v>257</v>
      </c>
      <c r="C908" s="183">
        <v>762.156</v>
      </c>
      <c r="D908" s="183">
        <v>0</v>
      </c>
      <c r="E908" s="183">
        <v>762.156</v>
      </c>
      <c r="F908" s="183">
        <f t="shared" si="53"/>
        <v>762.156</v>
      </c>
      <c r="G908" s="196">
        <f t="shared" si="54"/>
        <v>1</v>
      </c>
      <c r="H908" s="188"/>
      <c r="L908" s="10">
        <v>490.75199999999995</v>
      </c>
      <c r="M908" s="10">
        <v>271.404</v>
      </c>
      <c r="N908" s="10">
        <f t="shared" si="52"/>
        <v>762.156</v>
      </c>
    </row>
    <row r="909" spans="1:14" ht="12.75" customHeight="1">
      <c r="A909" s="186">
        <v>32</v>
      </c>
      <c r="B909" s="286" t="s">
        <v>258</v>
      </c>
      <c r="C909" s="183">
        <v>473.36400000000003</v>
      </c>
      <c r="D909" s="183">
        <v>0</v>
      </c>
      <c r="E909" s="183">
        <v>473.36400000000003</v>
      </c>
      <c r="F909" s="183">
        <f t="shared" si="53"/>
        <v>473.36400000000003</v>
      </c>
      <c r="G909" s="196">
        <f t="shared" si="54"/>
        <v>1</v>
      </c>
      <c r="H909" s="188"/>
      <c r="L909" s="10">
        <v>323.136</v>
      </c>
      <c r="M909" s="10">
        <v>150.228</v>
      </c>
      <c r="N909" s="10">
        <f t="shared" si="52"/>
        <v>473.36400000000003</v>
      </c>
    </row>
    <row r="910" spans="1:14" ht="15" customHeight="1">
      <c r="A910" s="34"/>
      <c r="B910" s="1" t="s">
        <v>27</v>
      </c>
      <c r="C910" s="156">
        <v>13838.039999999999</v>
      </c>
      <c r="D910" s="144">
        <v>0</v>
      </c>
      <c r="E910" s="156">
        <v>13838.039999999999</v>
      </c>
      <c r="F910" s="156">
        <f>D910+E910</f>
        <v>13838.039999999999</v>
      </c>
      <c r="G910" s="39">
        <f>F910/C910</f>
        <v>1</v>
      </c>
      <c r="L910" s="10">
        <v>8772.3</v>
      </c>
      <c r="M910" s="10">
        <v>5065.74</v>
      </c>
      <c r="N910" s="10">
        <f t="shared" si="52"/>
        <v>13838.039999999999</v>
      </c>
    </row>
    <row r="911" spans="1:7" ht="13.5" customHeight="1">
      <c r="A911" s="72"/>
      <c r="B911" s="73"/>
      <c r="C911" s="74"/>
      <c r="D911" s="74"/>
      <c r="E911" s="75"/>
      <c r="F911" s="76"/>
      <c r="G911" s="77"/>
    </row>
    <row r="912" spans="1:7" ht="13.5" customHeight="1">
      <c r="A912" s="47" t="s">
        <v>75</v>
      </c>
      <c r="B912" s="101"/>
      <c r="C912" s="101"/>
      <c r="D912" s="101"/>
      <c r="E912" s="102"/>
      <c r="F912" s="102"/>
      <c r="G912" s="102"/>
    </row>
    <row r="913" spans="1:7" ht="13.5" customHeight="1">
      <c r="A913" s="47" t="s">
        <v>189</v>
      </c>
      <c r="B913" s="101"/>
      <c r="C913" s="101"/>
      <c r="D913" s="101"/>
      <c r="E913" s="102"/>
      <c r="F913" s="102"/>
      <c r="G913" s="102"/>
    </row>
    <row r="914" spans="1:7" ht="57">
      <c r="A914" s="16" t="s">
        <v>37</v>
      </c>
      <c r="B914" s="16" t="s">
        <v>38</v>
      </c>
      <c r="C914" s="16" t="s">
        <v>195</v>
      </c>
      <c r="D914" s="16" t="s">
        <v>76</v>
      </c>
      <c r="E914" s="16" t="s">
        <v>77</v>
      </c>
      <c r="F914" s="16" t="s">
        <v>78</v>
      </c>
      <c r="G914" s="104"/>
    </row>
    <row r="915" spans="1:7" ht="15">
      <c r="A915" s="103">
        <v>1</v>
      </c>
      <c r="B915" s="103">
        <v>2</v>
      </c>
      <c r="C915" s="103">
        <v>3</v>
      </c>
      <c r="D915" s="103">
        <v>4</v>
      </c>
      <c r="E915" s="103">
        <v>5</v>
      </c>
      <c r="F915" s="103">
        <v>6</v>
      </c>
      <c r="G915" s="104"/>
    </row>
    <row r="916" spans="1:7" ht="12.75" customHeight="1">
      <c r="A916" s="18">
        <v>1</v>
      </c>
      <c r="B916" s="286" t="s">
        <v>227</v>
      </c>
      <c r="C916" s="183">
        <v>189.64800000000002</v>
      </c>
      <c r="D916" s="183">
        <v>189.64800000000002</v>
      </c>
      <c r="E916" s="183">
        <v>189.64800000000002</v>
      </c>
      <c r="F916" s="212">
        <f>E916/C916</f>
        <v>1</v>
      </c>
      <c r="G916" s="31"/>
    </row>
    <row r="917" spans="1:7" ht="12.75" customHeight="1">
      <c r="A917" s="18">
        <v>2</v>
      </c>
      <c r="B917" s="286" t="s">
        <v>228</v>
      </c>
      <c r="C917" s="183">
        <v>191.59199999999998</v>
      </c>
      <c r="D917" s="183">
        <v>191.59199999999998</v>
      </c>
      <c r="E917" s="183">
        <v>191.59199999999998</v>
      </c>
      <c r="F917" s="212">
        <f aca="true" t="shared" si="55" ref="F917:F948">E917/C917</f>
        <v>1</v>
      </c>
      <c r="G917" s="31"/>
    </row>
    <row r="918" spans="1:7" ht="12.75" customHeight="1">
      <c r="A918" s="18">
        <v>3</v>
      </c>
      <c r="B918" s="286" t="s">
        <v>229</v>
      </c>
      <c r="C918" s="183">
        <v>419.688</v>
      </c>
      <c r="D918" s="183">
        <v>419.688</v>
      </c>
      <c r="E918" s="183">
        <v>419.688</v>
      </c>
      <c r="F918" s="212">
        <f t="shared" si="55"/>
        <v>1</v>
      </c>
      <c r="G918" s="31"/>
    </row>
    <row r="919" spans="1:7" ht="12.75" customHeight="1">
      <c r="A919" s="18">
        <v>4</v>
      </c>
      <c r="B919" s="286" t="s">
        <v>230</v>
      </c>
      <c r="C919" s="183">
        <v>512.568</v>
      </c>
      <c r="D919" s="183">
        <v>512.568</v>
      </c>
      <c r="E919" s="183">
        <v>512.568</v>
      </c>
      <c r="F919" s="212">
        <f t="shared" si="55"/>
        <v>1</v>
      </c>
      <c r="G919" s="31"/>
    </row>
    <row r="920" spans="1:7" ht="12.75" customHeight="1">
      <c r="A920" s="18">
        <v>5</v>
      </c>
      <c r="B920" s="286" t="s">
        <v>231</v>
      </c>
      <c r="C920" s="183">
        <v>436.428</v>
      </c>
      <c r="D920" s="183">
        <v>436.428</v>
      </c>
      <c r="E920" s="183">
        <v>436.428</v>
      </c>
      <c r="F920" s="212">
        <f t="shared" si="55"/>
        <v>1</v>
      </c>
      <c r="G920" s="31"/>
    </row>
    <row r="921" spans="1:7" ht="12.75" customHeight="1">
      <c r="A921" s="18">
        <v>6</v>
      </c>
      <c r="B921" s="286" t="s">
        <v>232</v>
      </c>
      <c r="C921" s="183">
        <v>497.44800000000004</v>
      </c>
      <c r="D921" s="183">
        <v>497.44800000000004</v>
      </c>
      <c r="E921" s="183">
        <v>497.44800000000004</v>
      </c>
      <c r="F921" s="212">
        <f t="shared" si="55"/>
        <v>1</v>
      </c>
      <c r="G921" s="31"/>
    </row>
    <row r="922" spans="1:7" ht="12.75" customHeight="1">
      <c r="A922" s="18">
        <v>7</v>
      </c>
      <c r="B922" s="286" t="s">
        <v>233</v>
      </c>
      <c r="C922" s="183">
        <v>418.716</v>
      </c>
      <c r="D922" s="183">
        <v>418.716</v>
      </c>
      <c r="E922" s="183">
        <v>418.716</v>
      </c>
      <c r="F922" s="212">
        <f t="shared" si="55"/>
        <v>1</v>
      </c>
      <c r="G922" s="31"/>
    </row>
    <row r="923" spans="1:7" ht="12.75" customHeight="1">
      <c r="A923" s="18">
        <v>8</v>
      </c>
      <c r="B923" s="286" t="s">
        <v>234</v>
      </c>
      <c r="C923" s="183">
        <v>507.6</v>
      </c>
      <c r="D923" s="183">
        <v>507.6</v>
      </c>
      <c r="E923" s="183">
        <v>507.6</v>
      </c>
      <c r="F923" s="212">
        <f t="shared" si="55"/>
        <v>1</v>
      </c>
      <c r="G923" s="31"/>
    </row>
    <row r="924" spans="1:7" ht="12.75" customHeight="1">
      <c r="A924" s="18">
        <v>9</v>
      </c>
      <c r="B924" s="286" t="s">
        <v>235</v>
      </c>
      <c r="C924" s="183">
        <v>215.784</v>
      </c>
      <c r="D924" s="183">
        <v>215.784</v>
      </c>
      <c r="E924" s="183">
        <v>215.784</v>
      </c>
      <c r="F924" s="212">
        <f t="shared" si="55"/>
        <v>1</v>
      </c>
      <c r="G924" s="31"/>
    </row>
    <row r="925" spans="1:7" ht="12.75" customHeight="1">
      <c r="A925" s="18">
        <v>10</v>
      </c>
      <c r="B925" s="286" t="s">
        <v>236</v>
      </c>
      <c r="C925" s="183">
        <v>247.64399999999998</v>
      </c>
      <c r="D925" s="183">
        <v>247.64399999999998</v>
      </c>
      <c r="E925" s="183">
        <v>247.64399999999998</v>
      </c>
      <c r="F925" s="212">
        <f t="shared" si="55"/>
        <v>1</v>
      </c>
      <c r="G925" s="31"/>
    </row>
    <row r="926" spans="1:7" ht="12.75" customHeight="1">
      <c r="A926" s="18">
        <v>11</v>
      </c>
      <c r="B926" s="286" t="s">
        <v>237</v>
      </c>
      <c r="C926" s="183">
        <v>556.416</v>
      </c>
      <c r="D926" s="183">
        <v>556.416</v>
      </c>
      <c r="E926" s="183">
        <v>556.416</v>
      </c>
      <c r="F926" s="212">
        <f t="shared" si="55"/>
        <v>1</v>
      </c>
      <c r="G926" s="31"/>
    </row>
    <row r="927" spans="1:7" ht="12.75" customHeight="1">
      <c r="A927" s="18">
        <v>12</v>
      </c>
      <c r="B927" s="286" t="s">
        <v>238</v>
      </c>
      <c r="C927" s="183">
        <v>470.556</v>
      </c>
      <c r="D927" s="183">
        <v>470.556</v>
      </c>
      <c r="E927" s="183">
        <v>470.556</v>
      </c>
      <c r="F927" s="212">
        <f t="shared" si="55"/>
        <v>1</v>
      </c>
      <c r="G927" s="31"/>
    </row>
    <row r="928" spans="1:7" ht="12.75" customHeight="1">
      <c r="A928" s="18">
        <v>13</v>
      </c>
      <c r="B928" s="286" t="s">
        <v>239</v>
      </c>
      <c r="C928" s="183">
        <v>376.164</v>
      </c>
      <c r="D928" s="183">
        <v>376.164</v>
      </c>
      <c r="E928" s="183">
        <v>376.164</v>
      </c>
      <c r="F928" s="212">
        <f t="shared" si="55"/>
        <v>1</v>
      </c>
      <c r="G928" s="31"/>
    </row>
    <row r="929" spans="1:7" ht="12.75" customHeight="1">
      <c r="A929" s="18">
        <v>14</v>
      </c>
      <c r="B929" s="286" t="s">
        <v>240</v>
      </c>
      <c r="C929" s="183">
        <v>335.772</v>
      </c>
      <c r="D929" s="183">
        <v>335.772</v>
      </c>
      <c r="E929" s="183">
        <v>335.772</v>
      </c>
      <c r="F929" s="212">
        <f t="shared" si="55"/>
        <v>1</v>
      </c>
      <c r="G929" s="31"/>
    </row>
    <row r="930" spans="1:7" ht="12.75" customHeight="1">
      <c r="A930" s="18">
        <v>15</v>
      </c>
      <c r="B930" s="286" t="s">
        <v>241</v>
      </c>
      <c r="C930" s="183">
        <v>171.936</v>
      </c>
      <c r="D930" s="183">
        <v>171.936</v>
      </c>
      <c r="E930" s="183">
        <v>171.936</v>
      </c>
      <c r="F930" s="212">
        <f t="shared" si="55"/>
        <v>1</v>
      </c>
      <c r="G930" s="31"/>
    </row>
    <row r="931" spans="1:7" ht="12.75" customHeight="1">
      <c r="A931" s="18">
        <v>16</v>
      </c>
      <c r="B931" s="286" t="s">
        <v>242</v>
      </c>
      <c r="C931" s="183">
        <v>119.124</v>
      </c>
      <c r="D931" s="183">
        <v>119.124</v>
      </c>
      <c r="E931" s="183">
        <v>119.124</v>
      </c>
      <c r="F931" s="212">
        <f t="shared" si="55"/>
        <v>1</v>
      </c>
      <c r="G931" s="31"/>
    </row>
    <row r="932" spans="1:7" ht="12.75" customHeight="1">
      <c r="A932" s="18">
        <v>17</v>
      </c>
      <c r="B932" s="286" t="s">
        <v>243</v>
      </c>
      <c r="C932" s="183">
        <v>514.62</v>
      </c>
      <c r="D932" s="183">
        <v>514.62</v>
      </c>
      <c r="E932" s="183">
        <v>514.62</v>
      </c>
      <c r="F932" s="212">
        <f t="shared" si="55"/>
        <v>1</v>
      </c>
      <c r="G932" s="31"/>
    </row>
    <row r="933" spans="1:7" ht="12.75" customHeight="1">
      <c r="A933" s="18">
        <v>18</v>
      </c>
      <c r="B933" s="286" t="s">
        <v>244</v>
      </c>
      <c r="C933" s="183">
        <v>399.05999999999995</v>
      </c>
      <c r="D933" s="183">
        <v>399.05999999999995</v>
      </c>
      <c r="E933" s="183">
        <v>399.05999999999995</v>
      </c>
      <c r="F933" s="212">
        <f t="shared" si="55"/>
        <v>1</v>
      </c>
      <c r="G933" s="31"/>
    </row>
    <row r="934" spans="1:7" ht="12.75" customHeight="1">
      <c r="A934" s="18">
        <v>19</v>
      </c>
      <c r="B934" s="286" t="s">
        <v>245</v>
      </c>
      <c r="C934" s="183">
        <v>572.508</v>
      </c>
      <c r="D934" s="183">
        <v>572.508</v>
      </c>
      <c r="E934" s="183">
        <v>572.508</v>
      </c>
      <c r="F934" s="212">
        <f t="shared" si="55"/>
        <v>1</v>
      </c>
      <c r="G934" s="31"/>
    </row>
    <row r="935" spans="1:7" ht="12.75" customHeight="1">
      <c r="A935" s="18">
        <v>20</v>
      </c>
      <c r="B935" s="286" t="s">
        <v>246</v>
      </c>
      <c r="C935" s="183">
        <v>415.584</v>
      </c>
      <c r="D935" s="183">
        <v>415.584</v>
      </c>
      <c r="E935" s="183">
        <v>415.584</v>
      </c>
      <c r="F935" s="212">
        <f t="shared" si="55"/>
        <v>1</v>
      </c>
      <c r="G935" s="31"/>
    </row>
    <row r="936" spans="1:7" ht="12.75" customHeight="1">
      <c r="A936" s="18">
        <v>21</v>
      </c>
      <c r="B936" s="286" t="s">
        <v>247</v>
      </c>
      <c r="C936" s="183">
        <v>506.736</v>
      </c>
      <c r="D936" s="183">
        <v>506.736</v>
      </c>
      <c r="E936" s="183">
        <v>506.736</v>
      </c>
      <c r="F936" s="212">
        <f t="shared" si="55"/>
        <v>1</v>
      </c>
      <c r="G936" s="31"/>
    </row>
    <row r="937" spans="1:7" ht="12.75" customHeight="1">
      <c r="A937" s="18">
        <v>22</v>
      </c>
      <c r="B937" s="286" t="s">
        <v>248</v>
      </c>
      <c r="C937" s="183">
        <v>230.688</v>
      </c>
      <c r="D937" s="183">
        <v>230.688</v>
      </c>
      <c r="E937" s="183">
        <v>230.688</v>
      </c>
      <c r="F937" s="212">
        <f t="shared" si="55"/>
        <v>1</v>
      </c>
      <c r="G937" s="31"/>
    </row>
    <row r="938" spans="1:7" ht="12.75" customHeight="1">
      <c r="A938" s="18">
        <v>23</v>
      </c>
      <c r="B938" s="286" t="s">
        <v>249</v>
      </c>
      <c r="C938" s="183">
        <v>495.288</v>
      </c>
      <c r="D938" s="183">
        <v>495.288</v>
      </c>
      <c r="E938" s="183">
        <v>495.288</v>
      </c>
      <c r="F938" s="212">
        <f t="shared" si="55"/>
        <v>1</v>
      </c>
      <c r="G938" s="31"/>
    </row>
    <row r="939" spans="1:7" ht="12.75" customHeight="1">
      <c r="A939" s="18">
        <v>24</v>
      </c>
      <c r="B939" s="286" t="s">
        <v>250</v>
      </c>
      <c r="C939" s="183">
        <v>501.12</v>
      </c>
      <c r="D939" s="183">
        <v>501.12</v>
      </c>
      <c r="E939" s="183">
        <v>501.12</v>
      </c>
      <c r="F939" s="212">
        <f t="shared" si="55"/>
        <v>1</v>
      </c>
      <c r="G939" s="31"/>
    </row>
    <row r="940" spans="1:8" ht="12.75" customHeight="1">
      <c r="A940" s="18">
        <v>25</v>
      </c>
      <c r="B940" s="286" t="s">
        <v>251</v>
      </c>
      <c r="C940" s="183">
        <v>318.816</v>
      </c>
      <c r="D940" s="183">
        <v>318.816</v>
      </c>
      <c r="E940" s="183">
        <v>318.816</v>
      </c>
      <c r="F940" s="212">
        <f t="shared" si="55"/>
        <v>1</v>
      </c>
      <c r="G940" s="31"/>
      <c r="H940" s="10" t="s">
        <v>12</v>
      </c>
    </row>
    <row r="941" spans="1:7" ht="12.75" customHeight="1">
      <c r="A941" s="18">
        <v>26</v>
      </c>
      <c r="B941" s="286" t="s">
        <v>252</v>
      </c>
      <c r="C941" s="183">
        <v>678.1320000000001</v>
      </c>
      <c r="D941" s="183">
        <v>678.1320000000001</v>
      </c>
      <c r="E941" s="183">
        <v>678.1320000000001</v>
      </c>
      <c r="F941" s="212">
        <f t="shared" si="55"/>
        <v>1</v>
      </c>
      <c r="G941" s="31"/>
    </row>
    <row r="942" spans="1:7" ht="12.75" customHeight="1">
      <c r="A942" s="18">
        <v>27</v>
      </c>
      <c r="B942" s="286" t="s">
        <v>253</v>
      </c>
      <c r="C942" s="183">
        <v>412.128</v>
      </c>
      <c r="D942" s="183">
        <v>412.128</v>
      </c>
      <c r="E942" s="183">
        <v>412.128</v>
      </c>
      <c r="F942" s="212">
        <f t="shared" si="55"/>
        <v>1</v>
      </c>
      <c r="G942" s="31"/>
    </row>
    <row r="943" spans="1:7" ht="12.75" customHeight="1">
      <c r="A943" s="18">
        <v>28</v>
      </c>
      <c r="B943" s="286" t="s">
        <v>254</v>
      </c>
      <c r="C943" s="183">
        <v>641.952</v>
      </c>
      <c r="D943" s="183">
        <v>641.952</v>
      </c>
      <c r="E943" s="183">
        <v>641.952</v>
      </c>
      <c r="F943" s="212">
        <f t="shared" si="55"/>
        <v>1</v>
      </c>
      <c r="G943" s="31"/>
    </row>
    <row r="944" spans="1:7" ht="12.75" customHeight="1">
      <c r="A944" s="18">
        <v>29</v>
      </c>
      <c r="B944" s="286" t="s">
        <v>255</v>
      </c>
      <c r="C944" s="183">
        <v>483.3</v>
      </c>
      <c r="D944" s="183">
        <v>483.3</v>
      </c>
      <c r="E944" s="183">
        <v>483.3</v>
      </c>
      <c r="F944" s="212">
        <f t="shared" si="55"/>
        <v>1</v>
      </c>
      <c r="G944" s="31"/>
    </row>
    <row r="945" spans="1:8" ht="12.75" customHeight="1">
      <c r="A945" s="18">
        <v>30</v>
      </c>
      <c r="B945" s="286" t="s">
        <v>256</v>
      </c>
      <c r="C945" s="183">
        <v>765.504</v>
      </c>
      <c r="D945" s="183">
        <v>765.504</v>
      </c>
      <c r="E945" s="183">
        <v>765.504</v>
      </c>
      <c r="F945" s="212">
        <f t="shared" si="55"/>
        <v>1</v>
      </c>
      <c r="G945" s="31"/>
      <c r="H945" s="10" t="s">
        <v>12</v>
      </c>
    </row>
    <row r="946" spans="1:7" ht="12.75" customHeight="1">
      <c r="A946" s="18">
        <v>31</v>
      </c>
      <c r="B946" s="286" t="s">
        <v>257</v>
      </c>
      <c r="C946" s="183">
        <v>762.156</v>
      </c>
      <c r="D946" s="183">
        <v>762.156</v>
      </c>
      <c r="E946" s="183">
        <v>762.156</v>
      </c>
      <c r="F946" s="212">
        <f t="shared" si="55"/>
        <v>1</v>
      </c>
      <c r="G946" s="31"/>
    </row>
    <row r="947" spans="1:7" ht="12.75" customHeight="1">
      <c r="A947" s="18">
        <v>32</v>
      </c>
      <c r="B947" s="286" t="s">
        <v>258</v>
      </c>
      <c r="C947" s="183">
        <v>473.36400000000003</v>
      </c>
      <c r="D947" s="183">
        <v>473.36400000000003</v>
      </c>
      <c r="E947" s="183">
        <v>473.36400000000003</v>
      </c>
      <c r="F947" s="212">
        <f t="shared" si="55"/>
        <v>1</v>
      </c>
      <c r="G947" s="31"/>
    </row>
    <row r="948" spans="1:8" ht="14.25" customHeight="1">
      <c r="A948" s="34"/>
      <c r="B948" s="1" t="s">
        <v>27</v>
      </c>
      <c r="C948" s="156">
        <v>13838.039999999999</v>
      </c>
      <c r="D948" s="156">
        <v>13838.039999999999</v>
      </c>
      <c r="E948" s="156">
        <v>13838.039999999999</v>
      </c>
      <c r="F948" s="165">
        <f t="shared" si="55"/>
        <v>1</v>
      </c>
      <c r="G948" s="31"/>
      <c r="H948" s="10" t="s">
        <v>12</v>
      </c>
    </row>
    <row r="949" spans="1:7" ht="13.5" customHeight="1">
      <c r="A949" s="105"/>
      <c r="B949" s="3"/>
      <c r="C949" s="4"/>
      <c r="D949" s="106"/>
      <c r="E949" s="107"/>
      <c r="F949" s="106"/>
      <c r="G949" s="131"/>
    </row>
    <row r="950" spans="1:7" ht="13.5" customHeight="1">
      <c r="A950" s="47" t="s">
        <v>79</v>
      </c>
      <c r="B950" s="101"/>
      <c r="C950" s="101"/>
      <c r="D950" s="101"/>
      <c r="E950" s="102"/>
      <c r="F950" s="102"/>
      <c r="G950" s="102"/>
    </row>
    <row r="951" spans="1:7" ht="13.5" customHeight="1">
      <c r="A951" s="47" t="s">
        <v>189</v>
      </c>
      <c r="B951" s="101"/>
      <c r="C951" s="101"/>
      <c r="D951" s="101"/>
      <c r="E951" s="102"/>
      <c r="F951" s="102"/>
      <c r="G951" s="102"/>
    </row>
    <row r="952" spans="1:7" ht="49.5" customHeight="1">
      <c r="A952" s="16" t="s">
        <v>37</v>
      </c>
      <c r="B952" s="16" t="s">
        <v>38</v>
      </c>
      <c r="C952" s="16" t="s">
        <v>195</v>
      </c>
      <c r="D952" s="16" t="s">
        <v>76</v>
      </c>
      <c r="E952" s="16" t="s">
        <v>196</v>
      </c>
      <c r="F952" s="16" t="s">
        <v>197</v>
      </c>
      <c r="G952" s="108"/>
    </row>
    <row r="953" spans="1:7" ht="14.25" customHeight="1">
      <c r="A953" s="103">
        <v>1</v>
      </c>
      <c r="B953" s="103">
        <v>2</v>
      </c>
      <c r="C953" s="103">
        <v>3</v>
      </c>
      <c r="D953" s="103">
        <v>4</v>
      </c>
      <c r="E953" s="103">
        <v>5</v>
      </c>
      <c r="F953" s="103">
        <v>6</v>
      </c>
      <c r="G953" s="108"/>
    </row>
    <row r="954" spans="1:7" ht="12.75" customHeight="1">
      <c r="A954" s="18">
        <v>1</v>
      </c>
      <c r="B954" s="286" t="s">
        <v>227</v>
      </c>
      <c r="C954" s="163">
        <v>189.64800000000002</v>
      </c>
      <c r="D954" s="163">
        <v>189.64800000000002</v>
      </c>
      <c r="E954" s="163">
        <v>0</v>
      </c>
      <c r="F954" s="164">
        <f>E954/C954</f>
        <v>0</v>
      </c>
      <c r="G954" s="31"/>
    </row>
    <row r="955" spans="1:7" ht="12.75" customHeight="1">
      <c r="A955" s="18">
        <v>2</v>
      </c>
      <c r="B955" s="286" t="s">
        <v>228</v>
      </c>
      <c r="C955" s="163">
        <v>191.59199999999998</v>
      </c>
      <c r="D955" s="163">
        <v>191.59199999999998</v>
      </c>
      <c r="E955" s="163">
        <v>0</v>
      </c>
      <c r="F955" s="164">
        <f aca="true" t="shared" si="56" ref="F955:F985">E955/C955</f>
        <v>0</v>
      </c>
      <c r="G955" s="31"/>
    </row>
    <row r="956" spans="1:7" ht="12.75" customHeight="1">
      <c r="A956" s="18">
        <v>3</v>
      </c>
      <c r="B956" s="286" t="s">
        <v>229</v>
      </c>
      <c r="C956" s="163">
        <v>419.688</v>
      </c>
      <c r="D956" s="163">
        <v>419.688</v>
      </c>
      <c r="E956" s="163">
        <v>0</v>
      </c>
      <c r="F956" s="164">
        <f t="shared" si="56"/>
        <v>0</v>
      </c>
      <c r="G956" s="31"/>
    </row>
    <row r="957" spans="1:7" ht="12.75" customHeight="1">
      <c r="A957" s="18">
        <v>4</v>
      </c>
      <c r="B957" s="286" t="s">
        <v>230</v>
      </c>
      <c r="C957" s="163">
        <v>512.568</v>
      </c>
      <c r="D957" s="163">
        <v>512.568</v>
      </c>
      <c r="E957" s="163">
        <v>0</v>
      </c>
      <c r="F957" s="164">
        <f t="shared" si="56"/>
        <v>0</v>
      </c>
      <c r="G957" s="31"/>
    </row>
    <row r="958" spans="1:7" ht="12.75" customHeight="1">
      <c r="A958" s="18">
        <v>5</v>
      </c>
      <c r="B958" s="286" t="s">
        <v>231</v>
      </c>
      <c r="C958" s="163">
        <v>436.428</v>
      </c>
      <c r="D958" s="163">
        <v>436.428</v>
      </c>
      <c r="E958" s="163">
        <v>0</v>
      </c>
      <c r="F958" s="164">
        <f t="shared" si="56"/>
        <v>0</v>
      </c>
      <c r="G958" s="31"/>
    </row>
    <row r="959" spans="1:7" ht="12.75" customHeight="1">
      <c r="A959" s="18">
        <v>6</v>
      </c>
      <c r="B959" s="286" t="s">
        <v>232</v>
      </c>
      <c r="C959" s="163">
        <v>497.44800000000004</v>
      </c>
      <c r="D959" s="163">
        <v>497.44800000000004</v>
      </c>
      <c r="E959" s="163">
        <v>0</v>
      </c>
      <c r="F959" s="164">
        <f t="shared" si="56"/>
        <v>0</v>
      </c>
      <c r="G959" s="31"/>
    </row>
    <row r="960" spans="1:7" ht="12.75" customHeight="1">
      <c r="A960" s="18">
        <v>7</v>
      </c>
      <c r="B960" s="286" t="s">
        <v>233</v>
      </c>
      <c r="C960" s="163">
        <v>418.716</v>
      </c>
      <c r="D960" s="163">
        <v>418.716</v>
      </c>
      <c r="E960" s="163">
        <v>0</v>
      </c>
      <c r="F960" s="164">
        <f t="shared" si="56"/>
        <v>0</v>
      </c>
      <c r="G960" s="31"/>
    </row>
    <row r="961" spans="1:7" ht="12.75" customHeight="1">
      <c r="A961" s="18">
        <v>8</v>
      </c>
      <c r="B961" s="286" t="s">
        <v>234</v>
      </c>
      <c r="C961" s="163">
        <v>507.6</v>
      </c>
      <c r="D961" s="163">
        <v>507.6</v>
      </c>
      <c r="E961" s="163">
        <v>0</v>
      </c>
      <c r="F961" s="164">
        <f t="shared" si="56"/>
        <v>0</v>
      </c>
      <c r="G961" s="31"/>
    </row>
    <row r="962" spans="1:7" ht="12.75" customHeight="1">
      <c r="A962" s="18">
        <v>9</v>
      </c>
      <c r="B962" s="286" t="s">
        <v>235</v>
      </c>
      <c r="C962" s="163">
        <v>215.784</v>
      </c>
      <c r="D962" s="163">
        <v>215.784</v>
      </c>
      <c r="E962" s="163">
        <v>0</v>
      </c>
      <c r="F962" s="164">
        <f t="shared" si="56"/>
        <v>0</v>
      </c>
      <c r="G962" s="31"/>
    </row>
    <row r="963" spans="1:7" ht="12.75" customHeight="1">
      <c r="A963" s="18">
        <v>10</v>
      </c>
      <c r="B963" s="286" t="s">
        <v>236</v>
      </c>
      <c r="C963" s="163">
        <v>247.64399999999998</v>
      </c>
      <c r="D963" s="163">
        <v>247.64399999999998</v>
      </c>
      <c r="E963" s="163">
        <v>0</v>
      </c>
      <c r="F963" s="164">
        <f t="shared" si="56"/>
        <v>0</v>
      </c>
      <c r="G963" s="31"/>
    </row>
    <row r="964" spans="1:7" ht="12.75" customHeight="1">
      <c r="A964" s="18">
        <v>11</v>
      </c>
      <c r="B964" s="286" t="s">
        <v>237</v>
      </c>
      <c r="C964" s="163">
        <v>556.416</v>
      </c>
      <c r="D964" s="163">
        <v>556.416</v>
      </c>
      <c r="E964" s="163">
        <v>0</v>
      </c>
      <c r="F964" s="164">
        <f t="shared" si="56"/>
        <v>0</v>
      </c>
      <c r="G964" s="31"/>
    </row>
    <row r="965" spans="1:7" ht="12.75" customHeight="1">
      <c r="A965" s="18">
        <v>12</v>
      </c>
      <c r="B965" s="286" t="s">
        <v>238</v>
      </c>
      <c r="C965" s="163">
        <v>470.556</v>
      </c>
      <c r="D965" s="163">
        <v>470.556</v>
      </c>
      <c r="E965" s="163">
        <v>0</v>
      </c>
      <c r="F965" s="164">
        <f t="shared" si="56"/>
        <v>0</v>
      </c>
      <c r="G965" s="31"/>
    </row>
    <row r="966" spans="1:7" ht="12.75" customHeight="1">
      <c r="A966" s="18">
        <v>13</v>
      </c>
      <c r="B966" s="286" t="s">
        <v>239</v>
      </c>
      <c r="C966" s="163">
        <v>376.164</v>
      </c>
      <c r="D966" s="163">
        <v>376.164</v>
      </c>
      <c r="E966" s="163">
        <v>0</v>
      </c>
      <c r="F966" s="164">
        <f t="shared" si="56"/>
        <v>0</v>
      </c>
      <c r="G966" s="31"/>
    </row>
    <row r="967" spans="1:7" ht="12.75" customHeight="1">
      <c r="A967" s="18">
        <v>14</v>
      </c>
      <c r="B967" s="286" t="s">
        <v>240</v>
      </c>
      <c r="C967" s="163">
        <v>335.772</v>
      </c>
      <c r="D967" s="163">
        <v>335.772</v>
      </c>
      <c r="E967" s="163">
        <v>0</v>
      </c>
      <c r="F967" s="164">
        <f t="shared" si="56"/>
        <v>0</v>
      </c>
      <c r="G967" s="31"/>
    </row>
    <row r="968" spans="1:7" ht="12.75" customHeight="1">
      <c r="A968" s="18">
        <v>15</v>
      </c>
      <c r="B968" s="286" t="s">
        <v>241</v>
      </c>
      <c r="C968" s="163">
        <v>171.936</v>
      </c>
      <c r="D968" s="163">
        <v>171.936</v>
      </c>
      <c r="E968" s="163">
        <v>0</v>
      </c>
      <c r="F968" s="164">
        <f t="shared" si="56"/>
        <v>0</v>
      </c>
      <c r="G968" s="31"/>
    </row>
    <row r="969" spans="1:7" ht="12.75" customHeight="1">
      <c r="A969" s="18">
        <v>16</v>
      </c>
      <c r="B969" s="286" t="s">
        <v>242</v>
      </c>
      <c r="C969" s="163">
        <v>119.124</v>
      </c>
      <c r="D969" s="163">
        <v>119.124</v>
      </c>
      <c r="E969" s="163">
        <v>0</v>
      </c>
      <c r="F969" s="164">
        <f t="shared" si="56"/>
        <v>0</v>
      </c>
      <c r="G969" s="31"/>
    </row>
    <row r="970" spans="1:7" ht="12.75" customHeight="1">
      <c r="A970" s="18">
        <v>17</v>
      </c>
      <c r="B970" s="286" t="s">
        <v>243</v>
      </c>
      <c r="C970" s="163">
        <v>514.62</v>
      </c>
      <c r="D970" s="163">
        <v>514.62</v>
      </c>
      <c r="E970" s="163">
        <v>0</v>
      </c>
      <c r="F970" s="164">
        <f t="shared" si="56"/>
        <v>0</v>
      </c>
      <c r="G970" s="31"/>
    </row>
    <row r="971" spans="1:7" ht="12.75" customHeight="1">
      <c r="A971" s="18">
        <v>18</v>
      </c>
      <c r="B971" s="286" t="s">
        <v>244</v>
      </c>
      <c r="C971" s="163">
        <v>399.05999999999995</v>
      </c>
      <c r="D971" s="163">
        <v>399.05999999999995</v>
      </c>
      <c r="E971" s="163">
        <v>0</v>
      </c>
      <c r="F971" s="164">
        <f t="shared" si="56"/>
        <v>0</v>
      </c>
      <c r="G971" s="31"/>
    </row>
    <row r="972" spans="1:7" ht="12.75" customHeight="1">
      <c r="A972" s="18">
        <v>19</v>
      </c>
      <c r="B972" s="286" t="s">
        <v>245</v>
      </c>
      <c r="C972" s="163">
        <v>572.508</v>
      </c>
      <c r="D972" s="163">
        <v>572.508</v>
      </c>
      <c r="E972" s="163">
        <v>0</v>
      </c>
      <c r="F972" s="164">
        <f t="shared" si="56"/>
        <v>0</v>
      </c>
      <c r="G972" s="31"/>
    </row>
    <row r="973" spans="1:7" ht="12.75" customHeight="1">
      <c r="A973" s="18">
        <v>20</v>
      </c>
      <c r="B973" s="286" t="s">
        <v>246</v>
      </c>
      <c r="C973" s="163">
        <v>415.584</v>
      </c>
      <c r="D973" s="163">
        <v>415.584</v>
      </c>
      <c r="E973" s="163">
        <v>0</v>
      </c>
      <c r="F973" s="164">
        <f t="shared" si="56"/>
        <v>0</v>
      </c>
      <c r="G973" s="31"/>
    </row>
    <row r="974" spans="1:7" ht="12.75" customHeight="1">
      <c r="A974" s="18">
        <v>21</v>
      </c>
      <c r="B974" s="286" t="s">
        <v>247</v>
      </c>
      <c r="C974" s="163">
        <v>506.736</v>
      </c>
      <c r="D974" s="163">
        <v>506.736</v>
      </c>
      <c r="E974" s="163">
        <v>0</v>
      </c>
      <c r="F974" s="164">
        <f t="shared" si="56"/>
        <v>0</v>
      </c>
      <c r="G974" s="31"/>
    </row>
    <row r="975" spans="1:8" ht="12.75" customHeight="1">
      <c r="A975" s="18">
        <v>22</v>
      </c>
      <c r="B975" s="286" t="s">
        <v>248</v>
      </c>
      <c r="C975" s="163">
        <v>230.688</v>
      </c>
      <c r="D975" s="163">
        <v>230.688</v>
      </c>
      <c r="E975" s="163">
        <v>0</v>
      </c>
      <c r="F975" s="164">
        <f t="shared" si="56"/>
        <v>0</v>
      </c>
      <c r="G975" s="31"/>
      <c r="H975" s="10" t="s">
        <v>12</v>
      </c>
    </row>
    <row r="976" spans="1:7" ht="12.75" customHeight="1">
      <c r="A976" s="18">
        <v>23</v>
      </c>
      <c r="B976" s="286" t="s">
        <v>249</v>
      </c>
      <c r="C976" s="163">
        <v>495.288</v>
      </c>
      <c r="D976" s="163">
        <v>495.288</v>
      </c>
      <c r="E976" s="163">
        <v>0</v>
      </c>
      <c r="F976" s="164">
        <f t="shared" si="56"/>
        <v>0</v>
      </c>
      <c r="G976" s="31"/>
    </row>
    <row r="977" spans="1:7" ht="12.75" customHeight="1">
      <c r="A977" s="18">
        <v>24</v>
      </c>
      <c r="B977" s="286" t="s">
        <v>250</v>
      </c>
      <c r="C977" s="163">
        <v>501.12</v>
      </c>
      <c r="D977" s="163">
        <v>501.12</v>
      </c>
      <c r="E977" s="163">
        <v>0</v>
      </c>
      <c r="F977" s="164">
        <f t="shared" si="56"/>
        <v>0</v>
      </c>
      <c r="G977" s="31"/>
    </row>
    <row r="978" spans="1:7" ht="12.75" customHeight="1">
      <c r="A978" s="18">
        <v>25</v>
      </c>
      <c r="B978" s="286" t="s">
        <v>251</v>
      </c>
      <c r="C978" s="163">
        <v>318.816</v>
      </c>
      <c r="D978" s="163">
        <v>318.816</v>
      </c>
      <c r="E978" s="163">
        <v>0</v>
      </c>
      <c r="F978" s="164">
        <f t="shared" si="56"/>
        <v>0</v>
      </c>
      <c r="G978" s="31"/>
    </row>
    <row r="979" spans="1:7" ht="12.75" customHeight="1">
      <c r="A979" s="18">
        <v>26</v>
      </c>
      <c r="B979" s="286" t="s">
        <v>252</v>
      </c>
      <c r="C979" s="163">
        <v>678.1320000000001</v>
      </c>
      <c r="D979" s="163">
        <v>678.1320000000001</v>
      </c>
      <c r="E979" s="163">
        <v>0</v>
      </c>
      <c r="F979" s="164">
        <f t="shared" si="56"/>
        <v>0</v>
      </c>
      <c r="G979" s="31"/>
    </row>
    <row r="980" spans="1:7" ht="12.75" customHeight="1">
      <c r="A980" s="18">
        <v>27</v>
      </c>
      <c r="B980" s="286" t="s">
        <v>253</v>
      </c>
      <c r="C980" s="163">
        <v>412.128</v>
      </c>
      <c r="D980" s="163">
        <v>412.128</v>
      </c>
      <c r="E980" s="163">
        <v>0</v>
      </c>
      <c r="F980" s="164">
        <f t="shared" si="56"/>
        <v>0</v>
      </c>
      <c r="G980" s="31"/>
    </row>
    <row r="981" spans="1:7" ht="12.75" customHeight="1">
      <c r="A981" s="18">
        <v>28</v>
      </c>
      <c r="B981" s="286" t="s">
        <v>254</v>
      </c>
      <c r="C981" s="163">
        <v>641.952</v>
      </c>
      <c r="D981" s="163">
        <v>641.952</v>
      </c>
      <c r="E981" s="163">
        <v>0</v>
      </c>
      <c r="F981" s="164">
        <f t="shared" si="56"/>
        <v>0</v>
      </c>
      <c r="G981" s="31"/>
    </row>
    <row r="982" spans="1:7" ht="12.75" customHeight="1">
      <c r="A982" s="18">
        <v>29</v>
      </c>
      <c r="B982" s="286" t="s">
        <v>255</v>
      </c>
      <c r="C982" s="163">
        <v>483.3</v>
      </c>
      <c r="D982" s="163">
        <v>483.3</v>
      </c>
      <c r="E982" s="163">
        <v>0</v>
      </c>
      <c r="F982" s="164">
        <f t="shared" si="56"/>
        <v>0</v>
      </c>
      <c r="G982" s="31"/>
    </row>
    <row r="983" spans="1:8" ht="12.75" customHeight="1">
      <c r="A983" s="18">
        <v>30</v>
      </c>
      <c r="B983" s="286" t="s">
        <v>256</v>
      </c>
      <c r="C983" s="163">
        <v>765.504</v>
      </c>
      <c r="D983" s="163">
        <v>765.504</v>
      </c>
      <c r="E983" s="163">
        <v>0</v>
      </c>
      <c r="F983" s="164">
        <f t="shared" si="56"/>
        <v>0</v>
      </c>
      <c r="G983" s="31"/>
      <c r="H983" s="10" t="s">
        <v>12</v>
      </c>
    </row>
    <row r="984" spans="1:7" ht="12.75" customHeight="1">
      <c r="A984" s="18">
        <v>31</v>
      </c>
      <c r="B984" s="286" t="s">
        <v>257</v>
      </c>
      <c r="C984" s="163">
        <v>762.156</v>
      </c>
      <c r="D984" s="163">
        <v>762.156</v>
      </c>
      <c r="E984" s="163">
        <v>0</v>
      </c>
      <c r="F984" s="164">
        <f t="shared" si="56"/>
        <v>0</v>
      </c>
      <c r="G984" s="31"/>
    </row>
    <row r="985" spans="1:7" ht="12.75" customHeight="1">
      <c r="A985" s="18">
        <v>32</v>
      </c>
      <c r="B985" s="286" t="s">
        <v>258</v>
      </c>
      <c r="C985" s="163">
        <v>473.36400000000003</v>
      </c>
      <c r="D985" s="163">
        <v>473.36400000000003</v>
      </c>
      <c r="E985" s="163">
        <v>0</v>
      </c>
      <c r="F985" s="164">
        <f t="shared" si="56"/>
        <v>0</v>
      </c>
      <c r="G985" s="31"/>
    </row>
    <row r="986" spans="1:7" ht="12.75" customHeight="1">
      <c r="A986" s="34"/>
      <c r="B986" s="1" t="s">
        <v>27</v>
      </c>
      <c r="C986" s="156">
        <v>13838.039999999999</v>
      </c>
      <c r="D986" s="156">
        <v>13838.039999999999</v>
      </c>
      <c r="E986" s="156">
        <v>0</v>
      </c>
      <c r="F986" s="165">
        <f>E986/C986</f>
        <v>0</v>
      </c>
      <c r="G986" s="31"/>
    </row>
    <row r="987" spans="1:7" ht="12.75" customHeight="1">
      <c r="A987" s="40"/>
      <c r="B987" s="2"/>
      <c r="C987" s="171"/>
      <c r="D987" s="171"/>
      <c r="E987" s="171"/>
      <c r="F987" s="177"/>
      <c r="G987" s="31"/>
    </row>
    <row r="988" ht="24" customHeight="1">
      <c r="A988" s="47" t="s">
        <v>80</v>
      </c>
    </row>
    <row r="989" ht="9" customHeight="1"/>
    <row r="990" ht="14.25">
      <c r="A990" s="9" t="s">
        <v>81</v>
      </c>
    </row>
    <row r="991" spans="1:7" ht="30" customHeight="1">
      <c r="A991" s="186" t="s">
        <v>20</v>
      </c>
      <c r="B991" s="186"/>
      <c r="C991" s="187" t="s">
        <v>34</v>
      </c>
      <c r="D991" s="187" t="s">
        <v>35</v>
      </c>
      <c r="E991" s="187" t="s">
        <v>6</v>
      </c>
      <c r="F991" s="187" t="s">
        <v>28</v>
      </c>
      <c r="G991" s="188"/>
    </row>
    <row r="992" spans="1:7" ht="13.5" customHeight="1">
      <c r="A992" s="267">
        <v>1</v>
      </c>
      <c r="B992" s="267">
        <v>2</v>
      </c>
      <c r="C992" s="267">
        <v>3</v>
      </c>
      <c r="D992" s="267">
        <v>4</v>
      </c>
      <c r="E992" s="267" t="s">
        <v>36</v>
      </c>
      <c r="F992" s="267">
        <v>6</v>
      </c>
      <c r="G992" s="188"/>
    </row>
    <row r="993" spans="1:7" ht="27" customHeight="1">
      <c r="A993" s="189">
        <v>1</v>
      </c>
      <c r="B993" s="190" t="s">
        <v>155</v>
      </c>
      <c r="C993" s="195">
        <v>785.37</v>
      </c>
      <c r="D993" s="195">
        <v>785.37</v>
      </c>
      <c r="E993" s="191">
        <f>C993-D993</f>
        <v>0</v>
      </c>
      <c r="F993" s="196">
        <f>E993/C993</f>
        <v>0</v>
      </c>
      <c r="G993" s="197"/>
    </row>
    <row r="994" spans="1:7" ht="42.75">
      <c r="A994" s="189">
        <v>2</v>
      </c>
      <c r="B994" s="190" t="s">
        <v>194</v>
      </c>
      <c r="C994" s="195">
        <v>0</v>
      </c>
      <c r="D994" s="195">
        <v>0</v>
      </c>
      <c r="E994" s="191">
        <f>C994-D994</f>
        <v>0</v>
      </c>
      <c r="F994" s="196" t="e">
        <f>E994/C994</f>
        <v>#DIV/0!</v>
      </c>
      <c r="G994" s="188"/>
    </row>
    <row r="995" spans="1:11" ht="28.5">
      <c r="A995" s="189">
        <v>3</v>
      </c>
      <c r="B995" s="190" t="s">
        <v>198</v>
      </c>
      <c r="C995" s="195">
        <v>785.37</v>
      </c>
      <c r="D995" s="195">
        <v>785.37</v>
      </c>
      <c r="E995" s="191">
        <f>C995-D995</f>
        <v>0</v>
      </c>
      <c r="F995" s="196">
        <f>E995/C995</f>
        <v>0</v>
      </c>
      <c r="G995" s="188"/>
      <c r="K995" s="10" t="s">
        <v>12</v>
      </c>
    </row>
    <row r="996" spans="1:7" ht="15.75" customHeight="1">
      <c r="A996" s="189">
        <v>4</v>
      </c>
      <c r="B996" s="198" t="s">
        <v>82</v>
      </c>
      <c r="C996" s="199">
        <f>SUM(C994:C995)</f>
        <v>785.37</v>
      </c>
      <c r="D996" s="199">
        <f>SUM(D994:D995)</f>
        <v>785.37</v>
      </c>
      <c r="E996" s="191">
        <f>C996-D996</f>
        <v>0</v>
      </c>
      <c r="F996" s="196">
        <f>E996/C996</f>
        <v>0</v>
      </c>
      <c r="G996" s="188" t="s">
        <v>12</v>
      </c>
    </row>
    <row r="997" spans="1:6" ht="15.75" customHeight="1">
      <c r="A997" s="32"/>
      <c r="B997" s="120"/>
      <c r="C997" s="179"/>
      <c r="D997" s="179"/>
      <c r="E997" s="65"/>
      <c r="F997" s="65"/>
    </row>
    <row r="998" s="109" customFormat="1" ht="14.25">
      <c r="A998" s="9" t="s">
        <v>199</v>
      </c>
    </row>
    <row r="999" spans="5:7" ht="14.25">
      <c r="E999" s="67" t="s">
        <v>120</v>
      </c>
      <c r="F999" s="110" t="s">
        <v>200</v>
      </c>
      <c r="G999" s="132"/>
    </row>
    <row r="1000" spans="1:7" ht="28.5">
      <c r="A1000" s="88" t="s">
        <v>20</v>
      </c>
      <c r="B1000" s="88" t="s">
        <v>83</v>
      </c>
      <c r="C1000" s="88" t="s">
        <v>201</v>
      </c>
      <c r="D1000" s="88" t="s">
        <v>42</v>
      </c>
      <c r="E1000" s="88" t="s">
        <v>84</v>
      </c>
      <c r="F1000" s="88" t="s">
        <v>85</v>
      </c>
      <c r="G1000" s="64"/>
    </row>
    <row r="1001" spans="1:7" ht="14.25">
      <c r="A1001" s="111">
        <v>1</v>
      </c>
      <c r="B1001" s="111">
        <v>2</v>
      </c>
      <c r="C1001" s="111">
        <v>3</v>
      </c>
      <c r="D1001" s="111">
        <v>4</v>
      </c>
      <c r="E1001" s="111">
        <v>5</v>
      </c>
      <c r="F1001" s="111">
        <v>6</v>
      </c>
      <c r="G1001" s="133"/>
    </row>
    <row r="1002" spans="1:7" ht="28.5">
      <c r="A1002" s="112">
        <v>1</v>
      </c>
      <c r="B1002" s="113" t="s">
        <v>86</v>
      </c>
      <c r="C1002" s="114">
        <f>C993/2</f>
        <v>392.685</v>
      </c>
      <c r="D1002" s="114">
        <f>D993/2</f>
        <v>392.685</v>
      </c>
      <c r="E1002" s="114">
        <v>392.69</v>
      </c>
      <c r="F1002" s="115">
        <f>E1002/C1002</f>
        <v>1.0000127328520314</v>
      </c>
      <c r="G1002" s="134"/>
    </row>
    <row r="1003" spans="1:10" ht="89.25" customHeight="1">
      <c r="A1003" s="112">
        <v>2</v>
      </c>
      <c r="B1003" s="113" t="s">
        <v>87</v>
      </c>
      <c r="C1003" s="114">
        <v>392.68</v>
      </c>
      <c r="D1003" s="114">
        <v>392.68</v>
      </c>
      <c r="E1003" s="114">
        <v>392.68</v>
      </c>
      <c r="F1003" s="115">
        <f>E1003/C1003</f>
        <v>1</v>
      </c>
      <c r="G1003" s="135"/>
      <c r="J1003" s="10" t="s">
        <v>12</v>
      </c>
    </row>
    <row r="1004" spans="1:7" ht="15">
      <c r="A1004" s="341" t="s">
        <v>10</v>
      </c>
      <c r="B1004" s="341"/>
      <c r="C1004" s="116">
        <f>SUM(C1002:C1003)</f>
        <v>785.365</v>
      </c>
      <c r="D1004" s="117">
        <f>SUM(D1002:D1003)</f>
        <v>785.365</v>
      </c>
      <c r="E1004" s="117">
        <f>SUM(E1002:E1003)</f>
        <v>785.37</v>
      </c>
      <c r="F1004" s="115">
        <f>E1004/C1004</f>
        <v>1.0000063664665475</v>
      </c>
      <c r="G1004" s="136"/>
    </row>
    <row r="1005" spans="1:7" s="129" customFormat="1" ht="22.5" customHeight="1">
      <c r="A1005" s="342"/>
      <c r="B1005" s="342"/>
      <c r="C1005" s="342"/>
      <c r="D1005" s="342"/>
      <c r="E1005" s="342"/>
      <c r="F1005" s="342"/>
      <c r="G1005" s="342"/>
    </row>
    <row r="1006" spans="1:7" ht="14.25">
      <c r="A1006" s="120" t="s">
        <v>88</v>
      </c>
      <c r="B1006" s="26"/>
      <c r="C1006" s="26"/>
      <c r="D1006" s="118"/>
      <c r="E1006" s="26"/>
      <c r="F1006" s="26"/>
      <c r="G1006" s="119"/>
    </row>
    <row r="1007" spans="1:7" ht="14.25">
      <c r="A1007" s="120"/>
      <c r="B1007" s="26"/>
      <c r="C1007" s="26"/>
      <c r="D1007" s="118"/>
      <c r="E1007" s="26"/>
      <c r="F1007" s="26"/>
      <c r="G1007" s="119"/>
    </row>
    <row r="1008" ht="14.25">
      <c r="A1008" s="9" t="s">
        <v>89</v>
      </c>
    </row>
    <row r="1009" spans="1:6" ht="30" customHeight="1">
      <c r="A1009" s="18" t="s">
        <v>20</v>
      </c>
      <c r="B1009" s="18" t="s">
        <v>83</v>
      </c>
      <c r="C1009" s="52" t="s">
        <v>34</v>
      </c>
      <c r="D1009" s="52" t="s">
        <v>35</v>
      </c>
      <c r="E1009" s="52" t="s">
        <v>6</v>
      </c>
      <c r="F1009" s="52" t="s">
        <v>28</v>
      </c>
    </row>
    <row r="1010" spans="1:7" ht="13.5" customHeight="1">
      <c r="A1010" s="186">
        <v>1</v>
      </c>
      <c r="B1010" s="186">
        <v>2</v>
      </c>
      <c r="C1010" s="186">
        <v>3</v>
      </c>
      <c r="D1010" s="186">
        <v>4</v>
      </c>
      <c r="E1010" s="186" t="s">
        <v>36</v>
      </c>
      <c r="F1010" s="186">
        <v>6</v>
      </c>
      <c r="G1010" s="188"/>
    </row>
    <row r="1011" spans="1:7" ht="27" customHeight="1">
      <c r="A1011" s="189">
        <v>1</v>
      </c>
      <c r="B1011" s="190" t="s">
        <v>155</v>
      </c>
      <c r="C1011" s="191">
        <v>945.43</v>
      </c>
      <c r="D1011" s="191">
        <v>945.43</v>
      </c>
      <c r="E1011" s="191">
        <f>C1011-D1011</f>
        <v>0</v>
      </c>
      <c r="F1011" s="200">
        <v>0</v>
      </c>
      <c r="G1011" s="188"/>
    </row>
    <row r="1012" spans="1:7" ht="42.75">
      <c r="A1012" s="189">
        <v>2</v>
      </c>
      <c r="B1012" s="190" t="s">
        <v>194</v>
      </c>
      <c r="C1012" s="191">
        <v>360.57</v>
      </c>
      <c r="D1012" s="191">
        <v>360.57</v>
      </c>
      <c r="E1012" s="191">
        <f>C1012-D1012</f>
        <v>0</v>
      </c>
      <c r="F1012" s="196">
        <f>E1012/C1012</f>
        <v>0</v>
      </c>
      <c r="G1012" s="188"/>
    </row>
    <row r="1013" spans="1:7" ht="28.5">
      <c r="A1013" s="189">
        <v>3</v>
      </c>
      <c r="B1013" s="190" t="s">
        <v>198</v>
      </c>
      <c r="C1013" s="191">
        <v>584.86</v>
      </c>
      <c r="D1013" s="194">
        <v>584.86</v>
      </c>
      <c r="E1013" s="191">
        <v>0</v>
      </c>
      <c r="F1013" s="196">
        <f>E1013/C1013</f>
        <v>0</v>
      </c>
      <c r="G1013" s="188"/>
    </row>
    <row r="1014" spans="1:7" ht="15.75" customHeight="1">
      <c r="A1014" s="189">
        <v>4</v>
      </c>
      <c r="B1014" s="198" t="s">
        <v>82</v>
      </c>
      <c r="C1014" s="201">
        <f>SUM(C1012:C1013)</f>
        <v>945.4300000000001</v>
      </c>
      <c r="D1014" s="201">
        <f>SUM(D1012:D1013)</f>
        <v>945.4300000000001</v>
      </c>
      <c r="E1014" s="191">
        <f>C1014-D1014</f>
        <v>0</v>
      </c>
      <c r="F1014" s="202">
        <f>E1014/C1014</f>
        <v>0</v>
      </c>
      <c r="G1014" s="188"/>
    </row>
    <row r="1015" spans="1:7" ht="15.75" customHeight="1">
      <c r="A1015" s="338"/>
      <c r="B1015" s="338"/>
      <c r="C1015" s="338"/>
      <c r="D1015" s="338"/>
      <c r="E1015" s="338"/>
      <c r="F1015" s="338"/>
      <c r="G1015" s="338"/>
    </row>
    <row r="1016" spans="1:7" ht="15.75" customHeight="1">
      <c r="A1016" s="272"/>
      <c r="B1016" s="272"/>
      <c r="C1016" s="272"/>
      <c r="D1016" s="272"/>
      <c r="E1016" s="272"/>
      <c r="F1016" s="272"/>
      <c r="G1016" s="272"/>
    </row>
    <row r="1017" s="109" customFormat="1" ht="14.25">
      <c r="A1017" s="9" t="s">
        <v>202</v>
      </c>
    </row>
    <row r="1018" spans="6:8" ht="14.25">
      <c r="F1018" s="110"/>
      <c r="G1018" s="67" t="s">
        <v>120</v>
      </c>
      <c r="H1018" s="178"/>
    </row>
    <row r="1019" spans="1:8" ht="57">
      <c r="A1019" s="88" t="s">
        <v>136</v>
      </c>
      <c r="B1019" s="88" t="s">
        <v>90</v>
      </c>
      <c r="C1019" s="88" t="s">
        <v>91</v>
      </c>
      <c r="D1019" s="88" t="s">
        <v>92</v>
      </c>
      <c r="E1019" s="88" t="s">
        <v>93</v>
      </c>
      <c r="F1019" s="88" t="s">
        <v>6</v>
      </c>
      <c r="G1019" s="88" t="s">
        <v>85</v>
      </c>
      <c r="H1019" s="88" t="s">
        <v>94</v>
      </c>
    </row>
    <row r="1020" spans="1:8" ht="14.25">
      <c r="A1020" s="122">
        <v>1</v>
      </c>
      <c r="B1020" s="122">
        <v>2</v>
      </c>
      <c r="C1020" s="122">
        <v>3</v>
      </c>
      <c r="D1020" s="122">
        <v>4</v>
      </c>
      <c r="E1020" s="122">
        <v>5</v>
      </c>
      <c r="F1020" s="122" t="s">
        <v>95</v>
      </c>
      <c r="G1020" s="122">
        <v>7</v>
      </c>
      <c r="H1020" s="123" t="s">
        <v>96</v>
      </c>
    </row>
    <row r="1021" spans="1:8" ht="18" customHeight="1">
      <c r="A1021" s="270">
        <f>C1011</f>
        <v>945.43</v>
      </c>
      <c r="B1021" s="270">
        <f>D1014</f>
        <v>945.4300000000001</v>
      </c>
      <c r="C1021" s="269">
        <f>C423</f>
        <v>84257.157</v>
      </c>
      <c r="D1021" s="269">
        <f>(C1021*750)/100000</f>
        <v>631.9286775</v>
      </c>
      <c r="E1021" s="269">
        <v>512.82</v>
      </c>
      <c r="F1021" s="269">
        <f>D1021-E1021</f>
        <v>119.1086775</v>
      </c>
      <c r="G1021" s="271">
        <f>E1021/A1021</f>
        <v>0.5424198512846007</v>
      </c>
      <c r="H1021" s="269">
        <v>254.07</v>
      </c>
    </row>
    <row r="1022" spans="1:8" ht="21" customHeight="1">
      <c r="A1022" s="337"/>
      <c r="B1022" s="337"/>
      <c r="C1022" s="337"/>
      <c r="D1022" s="337"/>
      <c r="E1022" s="337"/>
      <c r="F1022" s="337"/>
      <c r="G1022" s="337"/>
      <c r="H1022" s="337"/>
    </row>
    <row r="1023" spans="1:8" s="127" customFormat="1" ht="12.75">
      <c r="A1023" s="221" t="s">
        <v>203</v>
      </c>
      <c r="B1023" s="222"/>
      <c r="C1023" s="222"/>
      <c r="D1023" s="222"/>
      <c r="E1023" s="222"/>
      <c r="F1023" s="222"/>
      <c r="G1023" s="222"/>
      <c r="H1023" s="222"/>
    </row>
    <row r="1024" spans="1:8" s="127" customFormat="1" ht="14.25" customHeight="1">
      <c r="A1024" s="221"/>
      <c r="B1024" s="222"/>
      <c r="C1024" s="222"/>
      <c r="D1024" s="222"/>
      <c r="E1024" s="222"/>
      <c r="F1024" s="222"/>
      <c r="G1024" s="222"/>
      <c r="H1024" s="222"/>
    </row>
    <row r="1025" spans="1:8" s="127" customFormat="1" ht="12.75">
      <c r="A1025" s="223" t="s">
        <v>110</v>
      </c>
      <c r="B1025" s="222"/>
      <c r="C1025" s="222"/>
      <c r="D1025" s="222"/>
      <c r="E1025" s="222"/>
      <c r="F1025" s="222"/>
      <c r="G1025" s="222"/>
      <c r="H1025" s="222"/>
    </row>
    <row r="1026" spans="1:8" s="127" customFormat="1" ht="12.75">
      <c r="A1026" s="223"/>
      <c r="B1026" s="222"/>
      <c r="C1026" s="222"/>
      <c r="D1026" s="222"/>
      <c r="E1026" s="222"/>
      <c r="F1026" s="222"/>
      <c r="G1026" s="222"/>
      <c r="H1026" s="222"/>
    </row>
    <row r="1027" spans="1:8" s="127" customFormat="1" ht="12.75">
      <c r="A1027" s="224" t="s">
        <v>134</v>
      </c>
      <c r="B1027" s="222"/>
      <c r="C1027" s="222"/>
      <c r="D1027" s="222"/>
      <c r="E1027" s="222"/>
      <c r="F1027" s="222"/>
      <c r="G1027" s="222"/>
      <c r="H1027" s="222"/>
    </row>
    <row r="1028" spans="1:8" s="127" customFormat="1" ht="12.75">
      <c r="A1028" s="320" t="s">
        <v>204</v>
      </c>
      <c r="B1028" s="320"/>
      <c r="C1028" s="320"/>
      <c r="D1028" s="320"/>
      <c r="E1028" s="320"/>
      <c r="F1028" s="222"/>
      <c r="G1028" s="222"/>
      <c r="H1028" s="222"/>
    </row>
    <row r="1029" spans="1:8" s="127" customFormat="1" ht="25.5">
      <c r="A1029" s="225" t="s">
        <v>126</v>
      </c>
      <c r="B1029" s="225" t="s">
        <v>100</v>
      </c>
      <c r="C1029" s="225" t="s">
        <v>128</v>
      </c>
      <c r="D1029" s="225" t="s">
        <v>129</v>
      </c>
      <c r="E1029" s="225" t="s">
        <v>130</v>
      </c>
      <c r="F1029" s="222"/>
      <c r="G1029" s="222"/>
      <c r="H1029" s="222"/>
    </row>
    <row r="1030" spans="1:8" s="127" customFormat="1" ht="14.25" customHeight="1">
      <c r="A1030" s="339" t="s">
        <v>131</v>
      </c>
      <c r="B1030" s="291" t="s">
        <v>210</v>
      </c>
      <c r="C1030" s="225"/>
      <c r="D1030" s="275">
        <v>457</v>
      </c>
      <c r="E1030" s="275">
        <v>274.3</v>
      </c>
      <c r="F1030" s="222"/>
      <c r="G1030" s="222"/>
      <c r="H1030" s="222"/>
    </row>
    <row r="1031" spans="1:8" s="127" customFormat="1" ht="12.75">
      <c r="A1031" s="340"/>
      <c r="B1031" s="291" t="s">
        <v>211</v>
      </c>
      <c r="C1031" s="225"/>
      <c r="D1031" s="275">
        <v>1034</v>
      </c>
      <c r="E1031" s="275">
        <v>620.4</v>
      </c>
      <c r="F1031" s="222"/>
      <c r="G1031" s="222"/>
      <c r="H1031" s="222"/>
    </row>
    <row r="1032" spans="1:8" s="127" customFormat="1" ht="12.75">
      <c r="A1032" s="340"/>
      <c r="B1032" s="291" t="s">
        <v>212</v>
      </c>
      <c r="C1032" s="225"/>
      <c r="D1032" s="275">
        <v>3804</v>
      </c>
      <c r="E1032" s="275">
        <v>2282.4</v>
      </c>
      <c r="F1032" s="222"/>
      <c r="G1032" s="222"/>
      <c r="H1032" s="222"/>
    </row>
    <row r="1033" spans="1:8" s="127" customFormat="1" ht="12.75">
      <c r="A1033" s="340"/>
      <c r="B1033" s="291" t="s">
        <v>213</v>
      </c>
      <c r="C1033" s="225"/>
      <c r="D1033" s="275">
        <v>0</v>
      </c>
      <c r="E1033" s="275">
        <v>0</v>
      </c>
      <c r="F1033" s="222"/>
      <c r="G1033" s="222"/>
      <c r="H1033" s="222"/>
    </row>
    <row r="1034" spans="1:8" s="127" customFormat="1" ht="12.75">
      <c r="A1034" s="340"/>
      <c r="B1034" s="291" t="s">
        <v>214</v>
      </c>
      <c r="C1034" s="225"/>
      <c r="D1034" s="275">
        <v>9045</v>
      </c>
      <c r="E1034" s="275">
        <v>14853</v>
      </c>
      <c r="F1034" s="222"/>
      <c r="G1034" s="222"/>
      <c r="H1034" s="222"/>
    </row>
    <row r="1035" spans="1:8" s="127" customFormat="1" ht="12.75">
      <c r="A1035" s="340"/>
      <c r="B1035" s="291" t="s">
        <v>133</v>
      </c>
      <c r="C1035" s="226"/>
      <c r="D1035" s="276">
        <v>0</v>
      </c>
      <c r="E1035" s="276">
        <v>0</v>
      </c>
      <c r="F1035" s="222"/>
      <c r="G1035" s="222"/>
      <c r="H1035" s="222"/>
    </row>
    <row r="1036" spans="1:8" s="127" customFormat="1" ht="12.75">
      <c r="A1036" s="285"/>
      <c r="B1036" s="291" t="s">
        <v>215</v>
      </c>
      <c r="C1036" s="293"/>
      <c r="D1036" s="306">
        <v>14130</v>
      </c>
      <c r="E1036" s="306">
        <v>26977.5</v>
      </c>
      <c r="F1036" s="222"/>
      <c r="G1036" s="222"/>
      <c r="H1036" s="222"/>
    </row>
    <row r="1037" spans="1:8" s="127" customFormat="1" ht="13.5" customHeight="1">
      <c r="A1037" s="274"/>
      <c r="B1037" s="292" t="s">
        <v>132</v>
      </c>
      <c r="C1037" s="294"/>
      <c r="D1037" s="295">
        <f>SUM(D1030:D1036)</f>
        <v>28470</v>
      </c>
      <c r="E1037" s="295">
        <f>SUM(E1030:E1036)</f>
        <v>45007.6</v>
      </c>
      <c r="F1037" s="222"/>
      <c r="G1037" s="222" t="s">
        <v>12</v>
      </c>
      <c r="H1037" s="222"/>
    </row>
    <row r="1038" spans="1:8" s="127" customFormat="1" ht="13.5" customHeight="1">
      <c r="A1038" s="223"/>
      <c r="B1038" s="222"/>
      <c r="C1038" s="222"/>
      <c r="D1038" s="222"/>
      <c r="E1038" s="222"/>
      <c r="F1038" s="222"/>
      <c r="G1038" s="222"/>
      <c r="H1038" s="222"/>
    </row>
    <row r="1039" spans="1:8" s="127" customFormat="1" ht="12.75">
      <c r="A1039" s="223"/>
      <c r="B1039" s="222"/>
      <c r="C1039" s="222"/>
      <c r="D1039" s="222"/>
      <c r="E1039" s="222"/>
      <c r="F1039" s="222"/>
      <c r="G1039" s="222"/>
      <c r="H1039" s="222"/>
    </row>
    <row r="1040" spans="1:8" s="180" customFormat="1" ht="12.75">
      <c r="A1040" s="229" t="s">
        <v>135</v>
      </c>
      <c r="B1040" s="230"/>
      <c r="C1040" s="230"/>
      <c r="D1040" s="230"/>
      <c r="E1040" s="230"/>
      <c r="F1040" s="230"/>
      <c r="G1040" s="230"/>
      <c r="H1040" s="231"/>
    </row>
    <row r="1041" spans="1:8" s="180" customFormat="1" ht="12.75">
      <c r="A1041" s="318" t="s">
        <v>100</v>
      </c>
      <c r="B1041" s="313" t="s">
        <v>101</v>
      </c>
      <c r="C1041" s="314"/>
      <c r="D1041" s="312" t="s">
        <v>102</v>
      </c>
      <c r="E1041" s="312"/>
      <c r="F1041" s="312" t="s">
        <v>103</v>
      </c>
      <c r="G1041" s="312"/>
      <c r="H1041" s="231"/>
    </row>
    <row r="1042" spans="1:8" s="180" customFormat="1" ht="12.75">
      <c r="A1042" s="319"/>
      <c r="B1042" s="264" t="s">
        <v>104</v>
      </c>
      <c r="C1042" s="265" t="s">
        <v>105</v>
      </c>
      <c r="D1042" s="262" t="s">
        <v>104</v>
      </c>
      <c r="E1042" s="262" t="s">
        <v>105</v>
      </c>
      <c r="F1042" s="262" t="s">
        <v>104</v>
      </c>
      <c r="G1042" s="262" t="s">
        <v>105</v>
      </c>
      <c r="H1042" s="231"/>
    </row>
    <row r="1043" spans="1:8" s="180" customFormat="1" ht="12.75">
      <c r="A1043" s="232" t="s">
        <v>217</v>
      </c>
      <c r="B1043" s="295">
        <v>28470</v>
      </c>
      <c r="C1043" s="295">
        <v>45007.6</v>
      </c>
      <c r="D1043" s="233">
        <v>28470</v>
      </c>
      <c r="E1043" s="234">
        <v>45007.6</v>
      </c>
      <c r="F1043" s="309">
        <f>(B1043-D1043)/B1043</f>
        <v>0</v>
      </c>
      <c r="G1043" s="309">
        <f>(C1043-E1043)/C1043</f>
        <v>0</v>
      </c>
      <c r="H1043" s="231"/>
    </row>
    <row r="1044" spans="1:8" s="180" customFormat="1" ht="12.75">
      <c r="A1044" s="236"/>
      <c r="B1044" s="230"/>
      <c r="C1044" s="230"/>
      <c r="D1044" s="230"/>
      <c r="E1044" s="230"/>
      <c r="F1044" s="230"/>
      <c r="G1044" s="230"/>
      <c r="H1044" s="231"/>
    </row>
    <row r="1045" spans="1:8" s="180" customFormat="1" ht="12.75">
      <c r="A1045" s="229" t="s">
        <v>205</v>
      </c>
      <c r="B1045" s="230"/>
      <c r="C1045" s="230"/>
      <c r="D1045" s="230"/>
      <c r="E1045" s="230"/>
      <c r="F1045" s="230"/>
      <c r="G1045" s="230"/>
      <c r="H1045" s="231" t="s">
        <v>12</v>
      </c>
    </row>
    <row r="1046" spans="1:8" s="180" customFormat="1" ht="25.5" customHeight="1">
      <c r="A1046" s="315" t="s">
        <v>206</v>
      </c>
      <c r="B1046" s="315"/>
      <c r="C1046" s="315" t="s">
        <v>207</v>
      </c>
      <c r="D1046" s="315"/>
      <c r="E1046" s="315" t="s">
        <v>106</v>
      </c>
      <c r="F1046" s="315"/>
      <c r="G1046" s="230"/>
      <c r="H1046" s="231"/>
    </row>
    <row r="1047" spans="1:8" s="180" customFormat="1" ht="12.75">
      <c r="A1047" s="263" t="s">
        <v>104</v>
      </c>
      <c r="B1047" s="263" t="s">
        <v>107</v>
      </c>
      <c r="C1047" s="263" t="s">
        <v>104</v>
      </c>
      <c r="D1047" s="263" t="s">
        <v>107</v>
      </c>
      <c r="E1047" s="263" t="s">
        <v>104</v>
      </c>
      <c r="F1047" s="263" t="s">
        <v>108</v>
      </c>
      <c r="G1047" s="230"/>
      <c r="H1047" s="231" t="s">
        <v>12</v>
      </c>
    </row>
    <row r="1048" spans="1:10" s="180" customFormat="1" ht="12.75">
      <c r="A1048" s="237">
        <v>1</v>
      </c>
      <c r="B1048" s="237">
        <v>2</v>
      </c>
      <c r="C1048" s="237">
        <v>3</v>
      </c>
      <c r="D1048" s="237">
        <v>4</v>
      </c>
      <c r="E1048" s="237">
        <v>5</v>
      </c>
      <c r="F1048" s="237">
        <v>6</v>
      </c>
      <c r="G1048" s="238"/>
      <c r="H1048" s="239"/>
      <c r="J1048" s="180" t="s">
        <v>12</v>
      </c>
    </row>
    <row r="1049" spans="1:8" s="180" customFormat="1" ht="12.75">
      <c r="A1049" s="307">
        <v>28470</v>
      </c>
      <c r="B1049" s="307">
        <v>45007.6</v>
      </c>
      <c r="C1049" s="240">
        <v>20680</v>
      </c>
      <c r="D1049" s="308">
        <v>37140.270000000004</v>
      </c>
      <c r="E1049" s="241">
        <f>C1049/A1049</f>
        <v>0.7263786441868634</v>
      </c>
      <c r="F1049" s="241">
        <f>D1049/B1049</f>
        <v>0.825199966227926</v>
      </c>
      <c r="G1049" s="230"/>
      <c r="H1049" s="231"/>
    </row>
    <row r="1050" spans="1:8" s="180" customFormat="1" ht="12.75">
      <c r="A1050" s="242"/>
      <c r="B1050" s="243"/>
      <c r="C1050" s="244"/>
      <c r="D1050" s="244"/>
      <c r="E1050" s="245"/>
      <c r="F1050" s="246"/>
      <c r="G1050" s="247" t="s">
        <v>12</v>
      </c>
      <c r="H1050" s="231" t="s">
        <v>12</v>
      </c>
    </row>
    <row r="1051" spans="1:8" s="180" customFormat="1" ht="12.75">
      <c r="A1051" s="248" t="s">
        <v>109</v>
      </c>
      <c r="B1051" s="230"/>
      <c r="C1051" s="230"/>
      <c r="D1051" s="230" t="s">
        <v>12</v>
      </c>
      <c r="E1051" s="230"/>
      <c r="F1051" s="230"/>
      <c r="G1051" s="230"/>
      <c r="H1051" s="231"/>
    </row>
    <row r="1052" spans="1:8" s="180" customFormat="1" ht="12.75">
      <c r="A1052" s="248"/>
      <c r="B1052" s="230"/>
      <c r="C1052" s="230"/>
      <c r="D1052" s="230"/>
      <c r="E1052" s="230"/>
      <c r="F1052" s="230"/>
      <c r="G1052" s="230"/>
      <c r="H1052" s="231"/>
    </row>
    <row r="1053" spans="1:8" s="180" customFormat="1" ht="12.75">
      <c r="A1053" s="224" t="s">
        <v>218</v>
      </c>
      <c r="B1053" s="222"/>
      <c r="C1053" s="222"/>
      <c r="D1053" s="222"/>
      <c r="E1053" s="222"/>
      <c r="F1053" s="230"/>
      <c r="G1053" s="230"/>
      <c r="H1053" s="231"/>
    </row>
    <row r="1054" spans="1:8" s="180" customFormat="1" ht="12.75">
      <c r="A1054" s="320" t="s">
        <v>219</v>
      </c>
      <c r="B1054" s="320"/>
      <c r="C1054" s="320"/>
      <c r="D1054" s="320"/>
      <c r="E1054" s="320"/>
      <c r="F1054" s="230"/>
      <c r="G1054" s="230"/>
      <c r="H1054" s="231"/>
    </row>
    <row r="1055" spans="1:8" s="180" customFormat="1" ht="25.5">
      <c r="A1055" s="225" t="s">
        <v>126</v>
      </c>
      <c r="B1055" s="225" t="s">
        <v>100</v>
      </c>
      <c r="C1055" s="225" t="s">
        <v>128</v>
      </c>
      <c r="D1055" s="225" t="s">
        <v>129</v>
      </c>
      <c r="E1055" s="225" t="s">
        <v>130</v>
      </c>
      <c r="F1055" s="230"/>
      <c r="G1055" s="230"/>
      <c r="H1055" s="231"/>
    </row>
    <row r="1056" spans="1:8" s="180" customFormat="1" ht="14.25">
      <c r="A1056" s="321" t="s">
        <v>131</v>
      </c>
      <c r="B1056" s="296" t="s">
        <v>210</v>
      </c>
      <c r="C1056" s="297"/>
      <c r="D1056" s="298">
        <v>17312</v>
      </c>
      <c r="E1056" s="299">
        <v>865.62</v>
      </c>
      <c r="F1056" s="230"/>
      <c r="G1056" s="230"/>
      <c r="H1056" s="231"/>
    </row>
    <row r="1057" spans="1:8" s="180" customFormat="1" ht="14.25">
      <c r="A1057" s="322"/>
      <c r="B1057" s="296" t="s">
        <v>211</v>
      </c>
      <c r="C1057" s="296"/>
      <c r="D1057" s="300">
        <v>5831</v>
      </c>
      <c r="E1057" s="301">
        <v>291.55</v>
      </c>
      <c r="F1057" s="230"/>
      <c r="G1057" s="230"/>
      <c r="H1057" s="231"/>
    </row>
    <row r="1058" spans="1:8" s="180" customFormat="1" ht="14.25">
      <c r="A1058" s="322"/>
      <c r="B1058" s="296" t="s">
        <v>212</v>
      </c>
      <c r="C1058" s="296"/>
      <c r="D1058" s="300">
        <v>8526</v>
      </c>
      <c r="E1058" s="301">
        <v>426.3</v>
      </c>
      <c r="F1058" s="230"/>
      <c r="G1058" s="230"/>
      <c r="H1058" s="231"/>
    </row>
    <row r="1059" spans="1:8" s="180" customFormat="1" ht="12.75" customHeight="1">
      <c r="A1059" s="322"/>
      <c r="B1059" s="296" t="s">
        <v>213</v>
      </c>
      <c r="C1059" s="302"/>
      <c r="D1059" s="300">
        <v>9615</v>
      </c>
      <c r="E1059" s="301">
        <v>480.75</v>
      </c>
      <c r="F1059" s="230"/>
      <c r="G1059" s="230"/>
      <c r="H1059" s="231"/>
    </row>
    <row r="1060" spans="1:8" s="180" customFormat="1" ht="14.25">
      <c r="A1060" s="322"/>
      <c r="B1060" s="296" t="s">
        <v>214</v>
      </c>
      <c r="C1060" s="302"/>
      <c r="D1060" s="300">
        <v>0</v>
      </c>
      <c r="E1060" s="301">
        <v>0</v>
      </c>
      <c r="F1060" s="230"/>
      <c r="G1060" s="230"/>
      <c r="H1060" s="231"/>
    </row>
    <row r="1061" spans="1:10" s="180" customFormat="1" ht="14.25">
      <c r="A1061" s="322"/>
      <c r="B1061" s="296" t="s">
        <v>133</v>
      </c>
      <c r="C1061" s="302"/>
      <c r="D1061" s="300">
        <v>0</v>
      </c>
      <c r="E1061" s="301">
        <v>0</v>
      </c>
      <c r="F1061" s="230"/>
      <c r="G1061" s="230"/>
      <c r="H1061" s="231"/>
      <c r="J1061" s="180" t="e">
        <f>D1056+D1057+D1058+D1059+#REF!</f>
        <v>#REF!</v>
      </c>
    </row>
    <row r="1062" spans="1:11" s="180" customFormat="1" ht="14.25">
      <c r="A1062" s="322"/>
      <c r="B1062" s="296" t="s">
        <v>215</v>
      </c>
      <c r="C1062" s="302" t="s">
        <v>220</v>
      </c>
      <c r="D1062" s="300">
        <v>17312</v>
      </c>
      <c r="E1062" s="301">
        <v>865.6</v>
      </c>
      <c r="F1062" s="230"/>
      <c r="G1062" s="230"/>
      <c r="H1062" s="231"/>
      <c r="J1062" s="180">
        <f>D1060+D1061+D1062+D1067</f>
        <v>26927</v>
      </c>
      <c r="K1062" s="180">
        <f>J1062*0.05</f>
        <v>1346.3500000000001</v>
      </c>
    </row>
    <row r="1063" spans="1:8" s="180" customFormat="1" ht="14.25">
      <c r="A1063" s="322"/>
      <c r="B1063" s="310" t="s">
        <v>216</v>
      </c>
      <c r="C1063" s="302" t="s">
        <v>260</v>
      </c>
      <c r="D1063" s="300">
        <v>6979</v>
      </c>
      <c r="E1063" s="301">
        <v>348.95000000000005</v>
      </c>
      <c r="F1063" s="230"/>
      <c r="G1063" s="230"/>
      <c r="H1063" s="231"/>
    </row>
    <row r="1064" spans="1:8" s="180" customFormat="1" ht="14.25">
      <c r="A1064" s="322"/>
      <c r="B1064" s="311"/>
      <c r="C1064" s="302" t="s">
        <v>220</v>
      </c>
      <c r="D1064" s="300">
        <v>5831</v>
      </c>
      <c r="E1064" s="301">
        <v>291.55</v>
      </c>
      <c r="F1064" s="230"/>
      <c r="G1064" s="230"/>
      <c r="H1064" s="231"/>
    </row>
    <row r="1065" spans="1:8" s="180" customFormat="1" ht="14.25">
      <c r="A1065" s="322"/>
      <c r="B1065" s="310" t="s">
        <v>221</v>
      </c>
      <c r="C1065" s="302" t="s">
        <v>222</v>
      </c>
      <c r="D1065" s="300">
        <v>6032</v>
      </c>
      <c r="E1065" s="301">
        <v>301.6</v>
      </c>
      <c r="F1065" s="230"/>
      <c r="G1065" s="230"/>
      <c r="H1065" s="231"/>
    </row>
    <row r="1066" spans="1:8" s="180" customFormat="1" ht="14.25">
      <c r="A1066" s="322"/>
      <c r="B1066" s="311"/>
      <c r="C1066" s="302" t="s">
        <v>220</v>
      </c>
      <c r="D1066" s="300">
        <v>8526</v>
      </c>
      <c r="E1066" s="301">
        <v>426.3</v>
      </c>
      <c r="F1066" s="230"/>
      <c r="G1066" s="230"/>
      <c r="H1066" s="231"/>
    </row>
    <row r="1067" spans="1:8" s="180" customFormat="1" ht="12.75" customHeight="1">
      <c r="A1067" s="322"/>
      <c r="B1067" s="296" t="s">
        <v>259</v>
      </c>
      <c r="C1067" s="273" t="s">
        <v>220</v>
      </c>
      <c r="D1067" s="281">
        <v>9615</v>
      </c>
      <c r="E1067" s="281">
        <v>480.75</v>
      </c>
      <c r="F1067" s="230"/>
      <c r="G1067" s="230" t="s">
        <v>12</v>
      </c>
      <c r="H1067" s="231"/>
    </row>
    <row r="1068" spans="1:8" s="180" customFormat="1" ht="14.25">
      <c r="A1068" s="274"/>
      <c r="B1068" s="227" t="s">
        <v>132</v>
      </c>
      <c r="C1068" s="228"/>
      <c r="D1068" s="303">
        <f>SUM(D1056:D1067)</f>
        <v>95579</v>
      </c>
      <c r="E1068" s="303">
        <f>SUM(E1056:E1067)</f>
        <v>4778.97</v>
      </c>
      <c r="F1068" s="230"/>
      <c r="G1068" s="230"/>
      <c r="H1068" s="231"/>
    </row>
    <row r="1069" spans="1:8" s="180" customFormat="1" ht="12.75">
      <c r="A1069" s="248"/>
      <c r="B1069" s="230"/>
      <c r="C1069" s="230"/>
      <c r="D1069" s="230"/>
      <c r="E1069" s="230"/>
      <c r="F1069" s="230"/>
      <c r="G1069" s="230"/>
      <c r="H1069" s="231"/>
    </row>
    <row r="1070" spans="1:11" s="180" customFormat="1" ht="12.75">
      <c r="A1070" s="229"/>
      <c r="B1070" s="230"/>
      <c r="C1070" s="230"/>
      <c r="D1070" s="230"/>
      <c r="E1070" s="230"/>
      <c r="F1070" s="230"/>
      <c r="G1070" s="230"/>
      <c r="H1070" s="231"/>
      <c r="K1070" s="180" t="s">
        <v>12</v>
      </c>
    </row>
    <row r="1071" spans="1:8" s="222" customFormat="1" ht="12.75">
      <c r="A1071" s="229" t="s">
        <v>124</v>
      </c>
      <c r="B1071" s="230"/>
      <c r="C1071" s="230"/>
      <c r="D1071" s="230"/>
      <c r="E1071" s="230"/>
      <c r="F1071" s="230"/>
      <c r="G1071" s="230"/>
      <c r="H1071" s="231"/>
    </row>
    <row r="1072" spans="1:8" s="222" customFormat="1" ht="12.75">
      <c r="A1072" s="318" t="s">
        <v>127</v>
      </c>
      <c r="B1072" s="313" t="s">
        <v>101</v>
      </c>
      <c r="C1072" s="314"/>
      <c r="D1072" s="312" t="s">
        <v>102</v>
      </c>
      <c r="E1072" s="312"/>
      <c r="F1072" s="312" t="s">
        <v>103</v>
      </c>
      <c r="G1072" s="312"/>
      <c r="H1072" s="231"/>
    </row>
    <row r="1073" spans="1:8" s="222" customFormat="1" ht="13.5" customHeight="1">
      <c r="A1073" s="319"/>
      <c r="B1073" s="278" t="s">
        <v>104</v>
      </c>
      <c r="C1073" s="279" t="s">
        <v>105</v>
      </c>
      <c r="D1073" s="280" t="s">
        <v>104</v>
      </c>
      <c r="E1073" s="280" t="s">
        <v>105</v>
      </c>
      <c r="F1073" s="280" t="s">
        <v>104</v>
      </c>
      <c r="G1073" s="280" t="s">
        <v>105</v>
      </c>
      <c r="H1073" s="231"/>
    </row>
    <row r="1074" spans="1:12" s="222" customFormat="1" ht="12.75">
      <c r="A1074" s="282" t="s">
        <v>223</v>
      </c>
      <c r="B1074" s="184">
        <f>D1056+D1057+D1058+D1059+D1063+D1065</f>
        <v>54295</v>
      </c>
      <c r="C1074" s="183">
        <f>B1074*0.05</f>
        <v>2714.75</v>
      </c>
      <c r="D1074" s="283">
        <v>54295</v>
      </c>
      <c r="E1074" s="284">
        <v>2714.75</v>
      </c>
      <c r="F1074" s="235">
        <f>(B1074-D1074)/B1074</f>
        <v>0</v>
      </c>
      <c r="G1074" s="235">
        <f>(C1074-E1074)/C1074</f>
        <v>0</v>
      </c>
      <c r="H1074" s="231"/>
      <c r="L1074" s="222" t="s">
        <v>12</v>
      </c>
    </row>
    <row r="1075" spans="1:9" s="222" customFormat="1" ht="12.75">
      <c r="A1075" s="282" t="s">
        <v>224</v>
      </c>
      <c r="B1075" s="184">
        <f>D1062+D1064+D1066+D1067</f>
        <v>41284</v>
      </c>
      <c r="C1075" s="183">
        <f>B1075*0.05</f>
        <v>2064.2000000000003</v>
      </c>
      <c r="D1075" s="283">
        <v>41284</v>
      </c>
      <c r="E1075" s="284">
        <v>2064.2000000000003</v>
      </c>
      <c r="F1075" s="235">
        <f>(B1075-D1075)/B1075</f>
        <v>0</v>
      </c>
      <c r="G1075" s="235">
        <f>(C1075-E1075)/C1075</f>
        <v>0</v>
      </c>
      <c r="H1075" s="231"/>
      <c r="I1075" s="222" t="s">
        <v>12</v>
      </c>
    </row>
    <row r="1076" spans="1:8" s="180" customFormat="1" ht="12.75">
      <c r="A1076" s="236"/>
      <c r="B1076" s="230"/>
      <c r="C1076" s="230"/>
      <c r="D1076" s="230"/>
      <c r="E1076" s="230"/>
      <c r="F1076" s="230"/>
      <c r="G1076" s="230"/>
      <c r="H1076" s="231"/>
    </row>
    <row r="1077" spans="1:8" s="180" customFormat="1" ht="12.75">
      <c r="A1077" s="229" t="s">
        <v>208</v>
      </c>
      <c r="B1077" s="230"/>
      <c r="C1077" s="230"/>
      <c r="D1077" s="230"/>
      <c r="E1077" s="230"/>
      <c r="F1077" s="230"/>
      <c r="G1077" s="230"/>
      <c r="H1077" s="231"/>
    </row>
    <row r="1078" spans="1:8" s="180" customFormat="1" ht="12.75" customHeight="1">
      <c r="A1078" s="315" t="s">
        <v>225</v>
      </c>
      <c r="B1078" s="315"/>
      <c r="C1078" s="315" t="s">
        <v>209</v>
      </c>
      <c r="D1078" s="315"/>
      <c r="E1078" s="316" t="s">
        <v>106</v>
      </c>
      <c r="F1078" s="317"/>
      <c r="G1078" s="230"/>
      <c r="H1078" s="231"/>
    </row>
    <row r="1079" spans="1:11" s="180" customFormat="1" ht="12.75">
      <c r="A1079" s="263" t="s">
        <v>104</v>
      </c>
      <c r="B1079" s="263" t="s">
        <v>107</v>
      </c>
      <c r="C1079" s="263" t="s">
        <v>104</v>
      </c>
      <c r="D1079" s="263" t="s">
        <v>107</v>
      </c>
      <c r="E1079" s="263" t="s">
        <v>104</v>
      </c>
      <c r="F1079" s="263" t="s">
        <v>108</v>
      </c>
      <c r="G1079" s="230"/>
      <c r="H1079" s="231"/>
      <c r="K1079" s="304"/>
    </row>
    <row r="1080" spans="1:8" s="180" customFormat="1" ht="12.75">
      <c r="A1080" s="237">
        <v>1</v>
      </c>
      <c r="B1080" s="237">
        <v>2</v>
      </c>
      <c r="C1080" s="237">
        <v>3</v>
      </c>
      <c r="D1080" s="237">
        <v>4</v>
      </c>
      <c r="E1080" s="237">
        <v>5</v>
      </c>
      <c r="F1080" s="237">
        <v>6</v>
      </c>
      <c r="G1080" s="238"/>
      <c r="H1080" s="239"/>
    </row>
    <row r="1081" spans="1:8" s="127" customFormat="1" ht="12.75">
      <c r="A1081" s="305">
        <v>95579</v>
      </c>
      <c r="B1081" s="305">
        <v>4778.97</v>
      </c>
      <c r="C1081" s="184">
        <v>95579</v>
      </c>
      <c r="D1081" s="183">
        <v>4778.97</v>
      </c>
      <c r="E1081" s="128">
        <f>C1081/A1081</f>
        <v>1</v>
      </c>
      <c r="F1081" s="128">
        <f>D1081/B1081</f>
        <v>1</v>
      </c>
      <c r="G1081" s="249" t="s">
        <v>12</v>
      </c>
      <c r="H1081" s="249"/>
    </row>
    <row r="1083" spans="3:6" ht="14.25">
      <c r="C1083" s="124">
        <f>A1081-D1067</f>
        <v>85964</v>
      </c>
      <c r="D1083" s="277">
        <f>B1081-D1081</f>
        <v>0</v>
      </c>
      <c r="F1083" s="10" t="s">
        <v>12</v>
      </c>
    </row>
  </sheetData>
  <sheetProtection/>
  <mergeCells count="42">
    <mergeCell ref="A1041:A1042"/>
    <mergeCell ref="A1022:H1022"/>
    <mergeCell ref="A1015:G1015"/>
    <mergeCell ref="A1030:A1035"/>
    <mergeCell ref="A1004:B1004"/>
    <mergeCell ref="A1005:G1005"/>
    <mergeCell ref="A1028:E1028"/>
    <mergeCell ref="A1:H1"/>
    <mergeCell ref="A2:H2"/>
    <mergeCell ref="A3:H3"/>
    <mergeCell ref="A5:H5"/>
    <mergeCell ref="A7:H7"/>
    <mergeCell ref="A9:H9"/>
    <mergeCell ref="A13:B13"/>
    <mergeCell ref="A21:D21"/>
    <mergeCell ref="A26:D26"/>
    <mergeCell ref="A27:D27"/>
    <mergeCell ref="A34:C34"/>
    <mergeCell ref="A35:G35"/>
    <mergeCell ref="A72:H72"/>
    <mergeCell ref="A110:H110"/>
    <mergeCell ref="A148:G148"/>
    <mergeCell ref="A185:F185"/>
    <mergeCell ref="A223:G223"/>
    <mergeCell ref="A260:F260"/>
    <mergeCell ref="A1078:B1078"/>
    <mergeCell ref="C1078:D1078"/>
    <mergeCell ref="E1078:F1078"/>
    <mergeCell ref="A1046:B1046"/>
    <mergeCell ref="C1046:D1046"/>
    <mergeCell ref="E1046:F1046"/>
    <mergeCell ref="A1072:A1073"/>
    <mergeCell ref="A1054:E1054"/>
    <mergeCell ref="A1056:A1067"/>
    <mergeCell ref="B1072:C1072"/>
    <mergeCell ref="B1063:B1064"/>
    <mergeCell ref="B1065:B1066"/>
    <mergeCell ref="D1072:E1072"/>
    <mergeCell ref="F1072:G1072"/>
    <mergeCell ref="B1041:C1041"/>
    <mergeCell ref="D1041:E1041"/>
    <mergeCell ref="F1041:G1041"/>
  </mergeCells>
  <printOptions horizontalCentered="1"/>
  <pageMargins left="0.2362204724409449" right="0" top="0" bottom="0" header="0.5118110236220472" footer="0.5118110236220472"/>
  <pageSetup horizontalDpi="600" verticalDpi="600" orientation="portrait" paperSize="9" scale="42" r:id="rId4"/>
  <rowBreaks count="9" manualBreakCount="9">
    <brk id="108" max="7" man="1"/>
    <brk id="221" max="7" man="1"/>
    <brk id="333" max="7" man="1"/>
    <brk id="463" max="7" man="1"/>
    <brk id="592" max="7" man="1"/>
    <brk id="714" max="7" man="1"/>
    <brk id="832" max="7" man="1"/>
    <brk id="911" max="7" man="1"/>
    <brk id="1004" max="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F5:P13"/>
  <sheetViews>
    <sheetView tabSelected="1" zoomScalePageLayoutView="0" workbookViewId="0" topLeftCell="D1">
      <selection activeCell="F23" sqref="F23"/>
    </sheetView>
  </sheetViews>
  <sheetFormatPr defaultColWidth="9.140625" defaultRowHeight="12.75"/>
  <cols>
    <col min="6" max="6" width="31.00390625" style="0" customWidth="1"/>
    <col min="7" max="7" width="14.00390625" style="0" customWidth="1"/>
    <col min="8" max="8" width="21.57421875" style="0" customWidth="1"/>
    <col min="10" max="10" width="15.8515625" style="0" customWidth="1"/>
    <col min="14" max="14" width="17.8515625" style="0" bestFit="1" customWidth="1"/>
    <col min="15" max="15" width="13.00390625" style="0" bestFit="1" customWidth="1"/>
  </cols>
  <sheetData>
    <row r="5" spans="7:8" ht="12.75">
      <c r="G5" t="s">
        <v>268</v>
      </c>
      <c r="H5" t="s">
        <v>269</v>
      </c>
    </row>
    <row r="7" spans="6:13" ht="16.5" thickBot="1">
      <c r="F7" s="343" t="s">
        <v>261</v>
      </c>
      <c r="G7" s="344">
        <v>43038</v>
      </c>
      <c r="H7" s="344">
        <v>43205</v>
      </c>
      <c r="J7" s="344">
        <v>43205</v>
      </c>
      <c r="L7" s="349">
        <f>G7/J7</f>
        <v>0.996134706631177</v>
      </c>
      <c r="M7" s="349">
        <f>H7/J7</f>
        <v>1</v>
      </c>
    </row>
    <row r="8" spans="6:13" ht="16.5" thickBot="1">
      <c r="F8" s="343" t="s">
        <v>262</v>
      </c>
      <c r="G8" s="344">
        <v>212</v>
      </c>
      <c r="H8" s="344">
        <v>220</v>
      </c>
      <c r="J8" s="344">
        <v>220</v>
      </c>
      <c r="L8" s="349">
        <f aca="true" t="shared" si="0" ref="L8:L13">G8/J8</f>
        <v>0.9636363636363636</v>
      </c>
      <c r="M8" s="349">
        <f aca="true" t="shared" si="1" ref="M8:M13">H8/J8</f>
        <v>1</v>
      </c>
    </row>
    <row r="9" spans="6:16" ht="16.5" thickBot="1">
      <c r="F9" s="343" t="s">
        <v>263</v>
      </c>
      <c r="G9" s="344">
        <v>3463287</v>
      </c>
      <c r="H9" s="344">
        <v>4613117</v>
      </c>
      <c r="J9" s="346">
        <v>5224545</v>
      </c>
      <c r="L9" s="349">
        <f t="shared" si="0"/>
        <v>0.6628877730022423</v>
      </c>
      <c r="M9" s="349">
        <f t="shared" si="1"/>
        <v>0.8829700959605095</v>
      </c>
      <c r="N9">
        <v>1886573</v>
      </c>
      <c r="O9">
        <v>1576714</v>
      </c>
      <c r="P9">
        <f>SUM(N9:O9)</f>
        <v>3463287</v>
      </c>
    </row>
    <row r="10" spans="6:16" ht="16.5" thickBot="1">
      <c r="F10" s="343" t="s">
        <v>264</v>
      </c>
      <c r="G10" s="344">
        <v>75027</v>
      </c>
      <c r="H10" s="344">
        <v>128130</v>
      </c>
      <c r="J10" s="344">
        <v>128130</v>
      </c>
      <c r="L10" s="349">
        <f t="shared" si="0"/>
        <v>0.5855537344884102</v>
      </c>
      <c r="M10" s="349">
        <f t="shared" si="1"/>
        <v>1</v>
      </c>
      <c r="N10">
        <v>46463</v>
      </c>
      <c r="O10">
        <v>28564</v>
      </c>
      <c r="P10">
        <f>SUM(N10:O10)</f>
        <v>75027</v>
      </c>
    </row>
    <row r="11" spans="6:16" ht="16.5" thickBot="1">
      <c r="F11" s="343" t="s">
        <v>265</v>
      </c>
      <c r="G11" s="344">
        <v>28489.24</v>
      </c>
      <c r="H11" s="156">
        <v>13838.039999999999</v>
      </c>
      <c r="J11" s="156">
        <v>13838.039999999999</v>
      </c>
      <c r="L11" s="349">
        <f t="shared" si="0"/>
        <v>2.0587626571393063</v>
      </c>
      <c r="M11" s="349">
        <f t="shared" si="1"/>
        <v>1</v>
      </c>
      <c r="N11">
        <v>17619.24</v>
      </c>
      <c r="O11">
        <v>10870</v>
      </c>
      <c r="P11">
        <f>SUM(N11:O11)</f>
        <v>28489.24</v>
      </c>
    </row>
    <row r="12" spans="6:16" ht="16.5" thickBot="1">
      <c r="F12" s="343" t="s">
        <v>266</v>
      </c>
      <c r="G12" s="344">
        <v>10370.42</v>
      </c>
      <c r="H12" s="156">
        <v>70929.06</v>
      </c>
      <c r="J12" s="156">
        <v>72614.2853512</v>
      </c>
      <c r="L12" s="349">
        <f t="shared" si="0"/>
        <v>0.14281514924843397</v>
      </c>
      <c r="M12" s="349">
        <f t="shared" si="1"/>
        <v>0.976792096168827</v>
      </c>
      <c r="N12">
        <v>4624.66</v>
      </c>
      <c r="O12">
        <v>5745.76</v>
      </c>
      <c r="P12">
        <f>SUM(N12:O12)</f>
        <v>10370.42</v>
      </c>
    </row>
    <row r="13" spans="6:16" ht="18.75" thickBot="1">
      <c r="F13" s="343" t="s">
        <v>267</v>
      </c>
      <c r="G13" s="345">
        <v>4086097</v>
      </c>
      <c r="H13" s="144">
        <v>124071.565</v>
      </c>
      <c r="J13" s="168">
        <v>126057.90600000002</v>
      </c>
      <c r="L13" s="349">
        <f t="shared" si="0"/>
        <v>32.414444517268116</v>
      </c>
      <c r="M13" s="349">
        <f t="shared" si="1"/>
        <v>0.9842426305256886</v>
      </c>
      <c r="N13" s="348">
        <v>4042961</v>
      </c>
      <c r="O13" s="347">
        <v>43136</v>
      </c>
      <c r="P13">
        <f>SUM(N13:O13)</f>
        <v>4086097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2015-02-05T07:37:53Z</cp:lastPrinted>
  <dcterms:created xsi:type="dcterms:W3CDTF">2013-03-29T17:24:29Z</dcterms:created>
  <dcterms:modified xsi:type="dcterms:W3CDTF">2018-05-13T03:04:05Z</dcterms:modified>
  <cp:category/>
  <cp:version/>
  <cp:contentType/>
  <cp:contentStatus/>
</cp:coreProperties>
</file>